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00" tabRatio="800" firstSheet="2" activeTab="2"/>
  </bookViews>
  <sheets>
    <sheet name="Composição Geral" sheetId="1" state="hidden" r:id="rId1"/>
    <sheet name="Planilha Ata" sheetId="2" state="hidden" r:id="rId2"/>
    <sheet name="Planilha Vazia" sheetId="3" r:id="rId3"/>
    <sheet name="ITEM II-SR ES" sheetId="4" state="hidden" r:id="rId4"/>
  </sheets>
  <externalReferences>
    <externalReference r:id="rId7"/>
  </externalReferences>
  <definedNames>
    <definedName name="_xlnm.Print_Area" localSheetId="0">'Composição Geral'!$A$1:$I$634</definedName>
    <definedName name="_xlnm.Print_Area" localSheetId="3">'ITEM II-SR ES'!$A$1:$N$660</definedName>
    <definedName name="_xlnm.Print_Titles" localSheetId="0">'Composição Geral'!$9:$14</definedName>
    <definedName name="_xlnm.Print_Titles" localSheetId="3">'ITEM II-SR ES'!$1:$11</definedName>
    <definedName name="_xlnm.Print_Titles" localSheetId="2">'Planilha Vazia'!$14:$14</definedName>
  </definedNames>
  <calcPr fullCalcOnLoad="1" fullPrecision="0"/>
</workbook>
</file>

<file path=xl/sharedStrings.xml><?xml version="1.0" encoding="utf-8"?>
<sst xmlns="http://schemas.openxmlformats.org/spreadsheetml/2006/main" count="6466" uniqueCount="2412">
  <si>
    <t>1.7</t>
  </si>
  <si>
    <t>Fornecimento e montagem de tapumes sem comunicação visual padrão Caixa</t>
  </si>
  <si>
    <t>Remanejo de painéis divisórios (Divilux, madeira ou similar)</t>
  </si>
  <si>
    <t>Demolição de painéis divisórios (Divilux, madeira ou similar)</t>
  </si>
  <si>
    <t>Remanejo de ponto hidrossanitário e outros</t>
  </si>
  <si>
    <t>Remanejo de ponto e trecho de lógica e telefonia</t>
  </si>
  <si>
    <t>2.68</t>
  </si>
  <si>
    <t>Reorganização do Rack</t>
  </si>
  <si>
    <t>Reorganização de fiação elétrica, lógica e telefonia</t>
  </si>
  <si>
    <t>Identificação de circuitos elétricos</t>
  </si>
  <si>
    <t>Distribuidor geral de telefonia 50x50x12</t>
  </si>
  <si>
    <t>18.2.30</t>
  </si>
  <si>
    <t>Eletrocalha metálica lisa com tampa e acessórios 200mmx100mm</t>
  </si>
  <si>
    <t>Canaleta de alumínio 73x25mm simples natural com tampa</t>
  </si>
  <si>
    <t>Caixa de derivação tipo "X" 1 x 1 branco</t>
  </si>
  <si>
    <t>Caixa de derivação tipo "X" 2 x 2 branco</t>
  </si>
  <si>
    <t>Adaptador Canaleta 25mm /  3x Eletroduto ø3/4"</t>
  </si>
  <si>
    <t>Caixa de piso tripla para 2 tomadas RJ45 e 2 tomadas elétricas</t>
  </si>
  <si>
    <t>Caixa de piso dupla para 2 tomadas RJ45 e 2 tomadas elétricas</t>
  </si>
  <si>
    <t>Tomada 2P+T 20A/250V tipo bloco</t>
  </si>
  <si>
    <t>Interruptor sensor de presença de parede</t>
  </si>
  <si>
    <t>Cabo de cobre, flexível (cl. 5), PVC, 750V - 2,5 mm², baixa emissão de fumaça e gases tóxicos.</t>
  </si>
  <si>
    <t>Cabo de cobre, flexível (cl. 5), PVC, 750V - 4 mm², baixa emissão de fumaça e gases tóxicos.</t>
  </si>
  <si>
    <t>Cabo de cobre, flexível (cl. 5), PVC, 750V - 6 mm², baixa emissão de fumaça e gases tóxicos.</t>
  </si>
  <si>
    <t>Cabo de cobre, flexível (cl. 5), PVC, 750V - 10 mm², baixa emissão de fumaça e gases tóxicos.</t>
  </si>
  <si>
    <t>Cabo de cobre, flexível (cl. 5), PVC, 750V - 16 mm², baixa emissão de fumaça e gases tóxicos.</t>
  </si>
  <si>
    <t>Cabo de cobre, flexível (cl. 5), PVC, 750V - 25 mm², baixa emissão de fumaça e gases tóxicos.</t>
  </si>
  <si>
    <t>Cabo de cobre, flexível (cl. 5), PVC, 750V - 35 mm², baixa emissão de fumaça e gases tóxicos.</t>
  </si>
  <si>
    <t>Cabo de cobre,  flexível (cl. 5), PVC, 750V - 50mm², baixa emissão de fumaça e gases tóxicos.</t>
  </si>
  <si>
    <t>Cabo de cobre,  flexível  (cl. 5), PVC, 750V - 70mm², baixa emissão de fumaça e gases tóxicos.</t>
  </si>
  <si>
    <t>Cabo de cobre,  flexível  (cl. 5), PVC, 750V - 95mm², baixa emissão de fumaça e gases tóxicos.</t>
  </si>
  <si>
    <t>Cabo de cobre,  flexível  (cl. 5), PVC, 750V - 120mm², baixa emissão de fumaça e gases tóxicos.</t>
  </si>
  <si>
    <t>Cabo de cobre,  flexível  (cl. 5), PVC, 750V - 150mm², baixa emissão de fumaça e gases tóxicos.</t>
  </si>
  <si>
    <t>Cabo de cobre,  flexível  (cl. 5), PVC, 750V - 185mm², baixa emissão de fumaça e gases tóxicos.</t>
  </si>
  <si>
    <t>Cabo de cobre,  flexível  (cl. 5), PVC, 750V - 240mm², baixa emissão de fumaça e gases tóxicos.</t>
  </si>
  <si>
    <t>Cabo de cobre, flexível (cl. 5), XLPE, 0,6/1KV - 2,5 mm², baixa emissão de fumaça e gases tóxicos.</t>
  </si>
  <si>
    <t>Cabo de cobre, flexível (cl. 5), XLPE, 0,6/1KV - 4 mm², baixa emissão de fumaça e gases tóxicos.</t>
  </si>
  <si>
    <t>Cabo de cobre, flexível (cl. 5), XLPE, 0,6/1KV - 6 mm², baixa emissão de fumaça e gases tóxicos.</t>
  </si>
  <si>
    <t>Cabo de cobre, flexível (cl. 5), XLPE, 0,6/1KV - 10 mm², baixa emissão de fumaça e gases tóxicos.</t>
  </si>
  <si>
    <t>Cabo de cobre, flexível (cl. 5), XLPE, 0,6/1KV - 16 mm², baixa emissão de fumaça e gases tóxicos.</t>
  </si>
  <si>
    <t>Cabo de cobre, flexível (cl. 5), XLPE, 0,6/1KV - 25 mm², baixa emissão de fumaça e gases tóxicos.</t>
  </si>
  <si>
    <t>Cabo de cobre, flexível (cl. 5), XLPE, 0,6/1KV - 35 mm², baixa emissão de fumaça e gases tóxicos.</t>
  </si>
  <si>
    <t>Cabo de cobre,  flexível (cl. 5), XLPE, 0,6/1KV - 50mm², baixa emissão de fumaça e gases tóxicos.</t>
  </si>
  <si>
    <t>Cabo de cobre,  flexível  (cl. 5),XLPE, 0,6/1KV- 70mm², baixa emissão de fumaça e gases tóxicos.</t>
  </si>
  <si>
    <t>Cabo de cobre,  flexível  (cl. 5), XLPE, 0,6/1KV- 95mm², baixa emissão de fumaça e gases tóxicos.</t>
  </si>
  <si>
    <t>Cabo de cobre,  flexível  (cl. 5), XLPE, 0,6/1KV- 120mm², baixa emissão de fumaça e gases tóxicos.</t>
  </si>
  <si>
    <t>Cabo de cobre,  flexível  (cl. 5), XLPE, 0,6/1KV - 150mm², baixa emissão de fumaça e gases tóxicos.</t>
  </si>
  <si>
    <t>Cabo de cobre,  flexível  (cl. 5), XLPE, 0,6/1KV - 185mm², baixa emissão de fumaça e gases tóxicos.</t>
  </si>
  <si>
    <t>18.5.29</t>
  </si>
  <si>
    <t>Cabo de cobre,  flexível  (cl. 5), XLPE, 0,6/1KV- 240mm², baixa emissão de fumaça e gases tóxicos.</t>
  </si>
  <si>
    <t>Bloco para tomada RJ 45 Furukawa</t>
  </si>
  <si>
    <t>Barramento de cobre para aterramento, incluso isoladores e acessórios</t>
  </si>
  <si>
    <t>Barra de Aterramento MPEI</t>
  </si>
  <si>
    <t>Módulo protetor (fusível) contra sobretensão para bloco M10, centelhador a gás</t>
  </si>
  <si>
    <t>Bastidor para bloco de engate rápido M10</t>
  </si>
  <si>
    <t>18.7.20</t>
  </si>
  <si>
    <t>Blocos de engate rápido, tipo M10, para telefonia, 10 pares.</t>
  </si>
  <si>
    <t>18.11.4</t>
  </si>
  <si>
    <t>PAISAGISMO</t>
  </si>
  <si>
    <t>m2 </t>
  </si>
  <si>
    <t>Plantio de arbusto</t>
  </si>
  <si>
    <t>unid.</t>
  </si>
  <si>
    <t>Fornecimento e colocação de terra vegetal</t>
  </si>
  <si>
    <t>m3 </t>
  </si>
  <si>
    <t>20.3.3</t>
  </si>
  <si>
    <t>Fornecimento e instalação de vidro temperado ( 10 mm ) inclusive ferragens de fixação cromadas Dorma e  com perfis de alumínio tipo baguetes</t>
  </si>
  <si>
    <t>Andaimes, telas e demais proteções inerentes a execução dos serviços para instalações em geral com utilização de EPI</t>
  </si>
  <si>
    <t>ADMINISTRAÇÃO DA OBRA</t>
  </si>
  <si>
    <t>22.1</t>
  </si>
  <si>
    <t>22.2</t>
  </si>
  <si>
    <t>FONTE DE CONSULTA</t>
  </si>
  <si>
    <t>hh</t>
  </si>
  <si>
    <t>2.69</t>
  </si>
  <si>
    <t>Remoção de máquinas ATMs (cashs)</t>
  </si>
  <si>
    <t>Remanejo de máquinas ATMs (cashs)</t>
  </si>
  <si>
    <t>Distribuição e instalação geral de móveis, cofres, carenagens(antigas), eletrodomésticos, biombos, balcões, sinalizações e demais acessórios e equipamentos de acordo com o novo leiaute</t>
  </si>
  <si>
    <t>Adequar e limpar piso existente</t>
  </si>
  <si>
    <t>Adequação - incluído, reforma, complementação e recolocação de  esquadrias metálica, vidro, madeira e outros, incl. recolocação</t>
  </si>
  <si>
    <t>Piso painel wall completo</t>
  </si>
  <si>
    <t xml:space="preserve">Portal e guarnições </t>
  </si>
  <si>
    <t xml:space="preserve">Guarda-corpo e corrimãos duplo de aço inox inclusive fechamento em vidro laminado 8 mm </t>
  </si>
  <si>
    <t xml:space="preserve">Guarda-corpo de aço inox  inclusive fechamento em vidro laminado 8 mm  </t>
  </si>
  <si>
    <t xml:space="preserve">Corrimão duplo de aço inox fixado na parede  </t>
  </si>
  <si>
    <t>CAMEAN COM. E REPRESENTAÇÕES LTDA</t>
  </si>
  <si>
    <t>ABT COMERCIAL ELÉTRICA LTDA.</t>
  </si>
  <si>
    <t>CELESP</t>
  </si>
  <si>
    <t>Rabicho de 3 metros de cabo PP #3X1,5  estações de trabalho , com plugue macho 2P+T 10A. Prever dois rabichos (energia comercial e estabilizada) por mesa.</t>
  </si>
  <si>
    <t>Arruela e Bucha para Conduletes  (Ø1.1/2")</t>
  </si>
  <si>
    <t>18.3.43</t>
  </si>
  <si>
    <t>18.3.44</t>
  </si>
  <si>
    <t>18.3.45</t>
  </si>
  <si>
    <t>18.3.46</t>
  </si>
  <si>
    <t>18.3.47</t>
  </si>
  <si>
    <t>18.5.30</t>
  </si>
  <si>
    <t>18.5.31</t>
  </si>
  <si>
    <t>Fornecimento e instalação de fechadura interna com acabamento cromado, maçaneta tipo alavança exceto dobradiças-portas internas comuns</t>
  </si>
  <si>
    <t>Fornecimento e instalação de fechadura tipo livre-ocupado, exceto dobradiças-box sanitários</t>
  </si>
  <si>
    <t>2.70</t>
  </si>
  <si>
    <t>2.71</t>
  </si>
  <si>
    <t>Remoção subpórtico (goleira) e botoeira</t>
  </si>
  <si>
    <t>Remoção pórtico 24 horas (tipo coluna) e botoeira</t>
  </si>
  <si>
    <t>Remanejo subpórtico (goleira) e botoeira</t>
  </si>
  <si>
    <t>Remanejo pórtico 24 horas (tipo coluna) e botoeira</t>
  </si>
  <si>
    <t>2.72</t>
  </si>
  <si>
    <t>2.73</t>
  </si>
  <si>
    <t>CONFORME OF</t>
  </si>
  <si>
    <t>Ata sinalização</t>
  </si>
  <si>
    <t>Caixa para medição indireta 300x400x200</t>
  </si>
  <si>
    <t>Fornecimento Rack de piso fechado de 44 U em chapa de aço, 19", 570mm</t>
  </si>
  <si>
    <t>Instalação Rack de piso fechado de 44 U em chapa de aço, 19", 570mm</t>
  </si>
  <si>
    <t>Fornecimento Rack de piso fechado de 36 U U em chapa de aço, 19", 570mm</t>
  </si>
  <si>
    <t>Instalação Rack de piso fechado de 36 U U em chapa de aço, 19", 570mm</t>
  </si>
  <si>
    <t>Fornecimento Rack de piso fechado de 24U U em chapa de aço, 19", 570mm</t>
  </si>
  <si>
    <t>Instalação Rack de piso fechado de 24U U em chapa de aço, 19", 570mm</t>
  </si>
  <si>
    <t>Fornecimento Rack de parede fechado de 12 U U em chapa de aço, 19", 570mm</t>
  </si>
  <si>
    <t>Instalação Rack de parede fechado de 12 U U em chapa de aço, 19", 570mm</t>
  </si>
  <si>
    <t>18.7.21</t>
  </si>
  <si>
    <t>18.7.22</t>
  </si>
  <si>
    <t>18.7.23</t>
  </si>
  <si>
    <t>18.7.24</t>
  </si>
  <si>
    <t xml:space="preserve">Certificação dos cabos de Lógica </t>
  </si>
  <si>
    <t>Certificação dos cabos de CFTV</t>
  </si>
  <si>
    <t>Fornecimento e instalação de extintor com suporte: PQS - 4 kg (ABC)</t>
  </si>
  <si>
    <t>Fornecimento e instalação de extintor com suporte: PQS - 6 kg (ABC)</t>
  </si>
  <si>
    <t>Mobilização de pessoal, material e equipamento. Incluindo quando necessário: estadia, alimentação, transportes e demais custos indiretos. (1,5% do valor total da obra/OF, com o BDI)</t>
  </si>
  <si>
    <t>1,5% do valor obra</t>
  </si>
  <si>
    <t>CPU (INSUMO SINAPI)</t>
  </si>
  <si>
    <t>SINAPI74220/001</t>
  </si>
  <si>
    <t>SINAPI 74209/001</t>
  </si>
  <si>
    <t>CPU (INSUMO SINAPI73948/011)</t>
  </si>
  <si>
    <t>m/mês</t>
  </si>
  <si>
    <t>SINAPI 73875/001</t>
  </si>
  <si>
    <t>Separação, preenchimento de guia do Plano de Gestão de Resíduos da Construção Carga, com transporte manual  conforme Plano para o caminhão e até destino final</t>
  </si>
  <si>
    <t>SINAPI 72897+72898+72900</t>
  </si>
  <si>
    <t>SINAPI I 1358</t>
  </si>
  <si>
    <t>CPU(INSUMO SINAPI)</t>
  </si>
  <si>
    <t>SINAPI72135</t>
  </si>
  <si>
    <t>SINAPI 73802/001</t>
  </si>
  <si>
    <t>SINAPI73899/002</t>
  </si>
  <si>
    <t>SINAPI72218</t>
  </si>
  <si>
    <t>SINAPI72180</t>
  </si>
  <si>
    <t>SINAPI73801/001</t>
  </si>
  <si>
    <t>SINAPI 72192+72241</t>
  </si>
  <si>
    <t>SINAPI 73616</t>
  </si>
  <si>
    <t>SINAPI 72191</t>
  </si>
  <si>
    <t>SINAPI73800/001</t>
  </si>
  <si>
    <t>SINAPI85372</t>
  </si>
  <si>
    <t>SINAPI72237</t>
  </si>
  <si>
    <t>SINAPI 73948/009</t>
  </si>
  <si>
    <t>SINAPI85369+72201</t>
  </si>
  <si>
    <t>SINAPI 85381</t>
  </si>
  <si>
    <t>SINAPI 85383</t>
  </si>
  <si>
    <t>SINAPI85334</t>
  </si>
  <si>
    <t>SINAPI85421</t>
  </si>
  <si>
    <t>Engenheiros (1% ou 2% do valor obra conforme memorial)</t>
  </si>
  <si>
    <t>SINAPI 2706</t>
  </si>
  <si>
    <t>Mestre de obras  (4% ou 5% do valor obra conforme memorial)</t>
  </si>
  <si>
    <t>SINAPI 4069</t>
  </si>
  <si>
    <t>SINAPI 9537</t>
  </si>
  <si>
    <t>SINAPI 74134/001</t>
  </si>
  <si>
    <t>SINAPI 74233/001</t>
  </si>
  <si>
    <t>SINAPI 79495/001</t>
  </si>
  <si>
    <t>SINAPI 84655</t>
  </si>
  <si>
    <t>SINAPI 74065/001</t>
  </si>
  <si>
    <t>SINAPI 6067</t>
  </si>
  <si>
    <t>SINAPI 73865/001</t>
  </si>
  <si>
    <t>SINAPI 75889</t>
  </si>
  <si>
    <t>SINAPI 84677</t>
  </si>
  <si>
    <t>SINAPI 73746/001</t>
  </si>
  <si>
    <t>SINAPI 72947</t>
  </si>
  <si>
    <t>SINAPI73907/003</t>
  </si>
  <si>
    <t>SINAPI5995</t>
  </si>
  <si>
    <t>SINAPI73912/002</t>
  </si>
  <si>
    <t>SINAPI 86872</t>
  </si>
  <si>
    <t>SINAPI 86914</t>
  </si>
  <si>
    <t>SINAPI 86882</t>
  </si>
  <si>
    <t>SINAPI 73663</t>
  </si>
  <si>
    <t>SINAPI5974</t>
  </si>
  <si>
    <t>CPU(INSUMOSINAPI)</t>
  </si>
  <si>
    <t>SINAPI 86903</t>
  </si>
  <si>
    <t>P.M.UNIPLAC</t>
  </si>
  <si>
    <t>PLEO7300</t>
  </si>
  <si>
    <t>SINAPI 72967</t>
  </si>
  <si>
    <t>Divisórias navais / BP-plus (cega )</t>
  </si>
  <si>
    <t>Divisórias navais / BP-plus (mista)</t>
  </si>
  <si>
    <t>Lã-de-rocha</t>
  </si>
  <si>
    <t>PLEO 64320</t>
  </si>
  <si>
    <t>PLEO 64325</t>
  </si>
  <si>
    <t>PLEO 82061</t>
  </si>
  <si>
    <t>PLEO63500</t>
  </si>
  <si>
    <t>PM DETRONIX / Securitá – Comércio e Serviço de Produtos Eletroeletrônicos Ltda.</t>
  </si>
  <si>
    <t>SINAPI 85368</t>
  </si>
  <si>
    <t>PLEO</t>
  </si>
  <si>
    <t>Remanejo de peças de anti-incêndio  -  hidrantes, sprinklers, extintores e outros</t>
  </si>
  <si>
    <t>Remoção de rede de anti-Incêndio - prumadas, ramais e outros</t>
  </si>
  <si>
    <t>Remoção de peças de anti-incêndio  -  hidrantes, sprinklers, extintores e outros</t>
  </si>
  <si>
    <t>Anular pontos de anti-incêndio, incl. tamponar e embutir na parede/piso/teto</t>
  </si>
  <si>
    <t>SINAPI (73965/010+73964/004+79481+5622+72896+83344)</t>
  </si>
  <si>
    <t>SINAPI 73970/001</t>
  </si>
  <si>
    <t>PLEO 64471</t>
  </si>
  <si>
    <t>SINAPI  79627</t>
  </si>
  <si>
    <t>SINAPI 72131</t>
  </si>
  <si>
    <t>SINAPI 72133</t>
  </si>
  <si>
    <t>SINAPI 87500</t>
  </si>
  <si>
    <t>SINAPI 87501</t>
  </si>
  <si>
    <t>PM MARCENARIA PEDRO SHINEIDER</t>
  </si>
  <si>
    <t>Puxador de alumínio tipo H em aço inox escovado para porta de vidro padrão Caixa</t>
  </si>
  <si>
    <t>SINAPI 84886</t>
  </si>
  <si>
    <t>SINAPI 84887</t>
  </si>
  <si>
    <t>SINAPI 84889</t>
  </si>
  <si>
    <t>SINAPII 7253+S 88441</t>
  </si>
  <si>
    <t>SINAPI73967/001</t>
  </si>
  <si>
    <t>SINAPI85179</t>
  </si>
  <si>
    <t>Plantio de grama em placas</t>
  </si>
  <si>
    <t>PLEO 64360</t>
  </si>
  <si>
    <t>PLEO 64361</t>
  </si>
  <si>
    <t>PLEO 64362</t>
  </si>
  <si>
    <t xml:space="preserve">PM </t>
  </si>
  <si>
    <t>PM GTA DO SUL</t>
  </si>
  <si>
    <t>SINAPI  74071/001</t>
  </si>
  <si>
    <t>SINAPI 74071/002</t>
  </si>
  <si>
    <t>SINAPI 74067/001</t>
  </si>
  <si>
    <t>SINAPI 73933/003</t>
  </si>
  <si>
    <t>SINAPI 74232/001</t>
  </si>
  <si>
    <t>SINAPI 84853</t>
  </si>
  <si>
    <t>SINAPI 74139/002</t>
  </si>
  <si>
    <t>SINAPI I 0183+I 6111+84861</t>
  </si>
  <si>
    <t>SINAPI 84842</t>
  </si>
  <si>
    <t>Caixilhos de ferro-padrão existente no local</t>
  </si>
  <si>
    <t>SINAPI 6126</t>
  </si>
  <si>
    <t>SINAPI 73984/002</t>
  </si>
  <si>
    <t>SINAPI 74073/001</t>
  </si>
  <si>
    <t>SINAPI 74071/001</t>
  </si>
  <si>
    <t>SINAPI 85010</t>
  </si>
  <si>
    <t>PLEO 112010</t>
  </si>
  <si>
    <t>SINAPI 72120</t>
  </si>
  <si>
    <t>SINAPI 72117</t>
  </si>
  <si>
    <t>SINAPI 72122</t>
  </si>
  <si>
    <t>SINAPI 73838/001</t>
  </si>
  <si>
    <t>PM INSUFILME</t>
  </si>
  <si>
    <t>SINAPI 73933/001</t>
  </si>
  <si>
    <t>SINAPI 86889</t>
  </si>
  <si>
    <t>PM Manjabosco Decor</t>
  </si>
  <si>
    <t>PM LINS COMERCIAL</t>
  </si>
  <si>
    <t>SINAPI 72554</t>
  </si>
  <si>
    <t>Fornecimento e instalação de extintor com suporte: Água Pressurizada -10 L</t>
  </si>
  <si>
    <t>SINAPI 73775/002</t>
  </si>
  <si>
    <t>SINAPI 73775/001</t>
  </si>
  <si>
    <t>SINAPI 83635</t>
  </si>
  <si>
    <t>SINAPI 72288</t>
  </si>
  <si>
    <t>SINAPI 71516</t>
  </si>
  <si>
    <t>PM LOJAS MEL</t>
  </si>
  <si>
    <t>PM ELETROMENDES</t>
  </si>
  <si>
    <t>PM TELHANORTE</t>
  </si>
  <si>
    <t>PM MACOSUL</t>
  </si>
  <si>
    <t>SINAPI84885</t>
  </si>
  <si>
    <t>SINAPI 84880</t>
  </si>
  <si>
    <t>PM ARTNOBRE</t>
  </si>
  <si>
    <t>PM LEROY MERLIN</t>
  </si>
  <si>
    <t xml:space="preserve">Barra de porta para PCD, marca Deca ou similar </t>
  </si>
  <si>
    <t>PM MARHLER</t>
  </si>
  <si>
    <t>Carpete em rolo</t>
  </si>
  <si>
    <t>SINAPI74046/002</t>
  </si>
  <si>
    <t>SINAPI72201 +</t>
  </si>
  <si>
    <t>SINAPI74138/002+73410+74254/002+83868</t>
  </si>
  <si>
    <t>CPU(INSUMOS SINAPI)</t>
  </si>
  <si>
    <t>SINAPI 85421 +CPU(INSUMO SINAPI)</t>
  </si>
  <si>
    <t>SINAPI 73932/001</t>
  </si>
  <si>
    <t>SINAPI85014</t>
  </si>
  <si>
    <t>SINAPI 72105</t>
  </si>
  <si>
    <t>SINAPI 73968/001</t>
  </si>
  <si>
    <t>PLEO 73655</t>
  </si>
  <si>
    <t>SINAPI 73922/002</t>
  </si>
  <si>
    <t>SINAPI 72186</t>
  </si>
  <si>
    <t>SINAPI 84162</t>
  </si>
  <si>
    <t>SINAPI 87276</t>
  </si>
  <si>
    <t>SINAPI 40904</t>
  </si>
  <si>
    <t>PLEO93340</t>
  </si>
  <si>
    <t>SINAPI 73978/001</t>
  </si>
  <si>
    <t>SINAPI 6021</t>
  </si>
  <si>
    <t>SINAPI I 0377</t>
  </si>
  <si>
    <t>Assento sanitário alto, Ref. DECA - Linha Conforto AP51 ou similar</t>
  </si>
  <si>
    <t>SINAPI 40729</t>
  </si>
  <si>
    <t>SINAPI 74234/001</t>
  </si>
  <si>
    <t>SINAPI86908</t>
  </si>
  <si>
    <t>SINAPI 74125/001</t>
  </si>
  <si>
    <t>PM LEROYMERLINCPU(INSUMOSINAPI)</t>
  </si>
  <si>
    <t>SINAPI 74197/001</t>
  </si>
  <si>
    <t>SINAPI 72286+79517/001</t>
  </si>
  <si>
    <t>PLEO  667082</t>
  </si>
  <si>
    <t>PLEO  25101</t>
  </si>
  <si>
    <t>PINIWEBCONSTRUCAOMERCADOPOA</t>
  </si>
  <si>
    <t>PM BRONZELUX</t>
  </si>
  <si>
    <t>SINAPI84088</t>
  </si>
  <si>
    <t>SINAPI88494</t>
  </si>
  <si>
    <t>PM TOTALACESSIBILIDADE</t>
  </si>
  <si>
    <t>SINAPI 74235/001</t>
  </si>
  <si>
    <t>PLEO 92320</t>
  </si>
  <si>
    <t>PLEO  92342</t>
  </si>
  <si>
    <t>PLEO  92341</t>
  </si>
  <si>
    <t>PLEO  73200</t>
  </si>
  <si>
    <t>PLEO  73000</t>
  </si>
  <si>
    <t>SINAPI 87870</t>
  </si>
  <si>
    <t>SINAPI 74001/001</t>
  </si>
  <si>
    <t>SINAPI 83743</t>
  </si>
  <si>
    <t>SINAPI 73633</t>
  </si>
  <si>
    <t>PLEO   581703</t>
  </si>
  <si>
    <t>SINAPI 73833/001</t>
  </si>
  <si>
    <t>SINAPI 72124</t>
  </si>
  <si>
    <t>SINAPI 74130/001</t>
  </si>
  <si>
    <t>SINAPI74130/002</t>
  </si>
  <si>
    <t>SINAPI 74130/003</t>
  </si>
  <si>
    <t>SINAPI 74130/004</t>
  </si>
  <si>
    <t>PM SCHNEIDER +  MO (INSUMO DO SINAPI)</t>
  </si>
  <si>
    <t>SINAPI 72327</t>
  </si>
  <si>
    <t>SINAPI 12040 +  MO (INSUMO DO SINAPI)</t>
  </si>
  <si>
    <t>SINAPI73860/008</t>
  </si>
  <si>
    <t>SINAPI73860/009</t>
  </si>
  <si>
    <t>SINAPI73860/010</t>
  </si>
  <si>
    <t>SINAPI73860/011</t>
  </si>
  <si>
    <t>SINAPI 73860/012</t>
  </si>
  <si>
    <t>SINAPI73860/013</t>
  </si>
  <si>
    <t>SINAPI 73860/014</t>
  </si>
  <si>
    <t>SINAPI73860/015</t>
  </si>
  <si>
    <t>SINAPI 73860/016</t>
  </si>
  <si>
    <t>SINAPI73860/017</t>
  </si>
  <si>
    <t>SINAPI 73860/018</t>
  </si>
  <si>
    <t>SINAPI 73860/019</t>
  </si>
  <si>
    <t>SINAPI 73860/020</t>
  </si>
  <si>
    <t>SINAPI 83417</t>
  </si>
  <si>
    <t>SINAPI 83418</t>
  </si>
  <si>
    <t>SINAPI 83419</t>
  </si>
  <si>
    <t>SINAPI83420</t>
  </si>
  <si>
    <t>SINAPI83421</t>
  </si>
  <si>
    <t>SINAPI83422</t>
  </si>
  <si>
    <t>SINAPI83423</t>
  </si>
  <si>
    <t>SINAPI83424</t>
  </si>
  <si>
    <t>SINAPI83425</t>
  </si>
  <si>
    <t>SINAPI83431</t>
  </si>
  <si>
    <t>SINAPI83432</t>
  </si>
  <si>
    <t>SINAPI83433</t>
  </si>
  <si>
    <t>SINAPI83434</t>
  </si>
  <si>
    <t>SINAPI83435</t>
  </si>
  <si>
    <t>SINAPI 83468</t>
  </si>
  <si>
    <t>SINAPI 83392</t>
  </si>
  <si>
    <t>SINAPI 73768/010</t>
  </si>
  <si>
    <t>SINAPI73768/014</t>
  </si>
  <si>
    <t>SINAPI 73768/005</t>
  </si>
  <si>
    <t>SINAPI73768/015</t>
  </si>
  <si>
    <t>SINAPI 72308</t>
  </si>
  <si>
    <t>SINAPI 72309</t>
  </si>
  <si>
    <t>SINAPI 72310</t>
  </si>
  <si>
    <t>SINAPI 55866</t>
  </si>
  <si>
    <t>SINAPI 55867</t>
  </si>
  <si>
    <t>SINAPI 55868</t>
  </si>
  <si>
    <t>CREEL-SUL+INSUMO SINAPI</t>
  </si>
  <si>
    <t>SINAPI 73861/003</t>
  </si>
  <si>
    <t>SINAPI73861/002</t>
  </si>
  <si>
    <t>SINAPI83387</t>
  </si>
  <si>
    <t>SINAPI 73861/004</t>
  </si>
  <si>
    <t>SINAPI 73861/005</t>
  </si>
  <si>
    <t>SINAPI83438</t>
  </si>
  <si>
    <t>SINAPI72331</t>
  </si>
  <si>
    <t>SINAPI72332</t>
  </si>
  <si>
    <t>SINAPI72333</t>
  </si>
  <si>
    <t>SINAPI 83540</t>
  </si>
  <si>
    <t>SINAPI84226</t>
  </si>
  <si>
    <t>PM ALCOA</t>
  </si>
  <si>
    <t>Reclimar</t>
  </si>
  <si>
    <t>Grelha de retorno em porta 40x40cm em alumínio anodizado, aleta em "v", dupla moldura, pintura eletrostática a pó na cor branco gelo</t>
  </si>
  <si>
    <t>Kleber Representações</t>
  </si>
  <si>
    <t>Grelha de retorno em porta 40x60cm em alumínio anodizado, aleta em "v", dupla moldura, pintura eletrostática a pó na cor branco gelo</t>
  </si>
  <si>
    <t>Grelha de retorno para forro 120cmx60cm em aluminio anodizado, aletas simples, para instalação em teto</t>
  </si>
  <si>
    <t xml:space="preserve">Sistema de distribuição de ar - dutos </t>
  </si>
  <si>
    <t>Duto em chapa galvanizada #22</t>
  </si>
  <si>
    <t>PINI 19.001.000023 (MO INSUMO SUNAPI)</t>
  </si>
  <si>
    <t>Duto em chapa galvanizada #24</t>
  </si>
  <si>
    <t>Duto em chapa galvanizada #26</t>
  </si>
  <si>
    <t xml:space="preserve">Manta de lã-de-vidro com filme aluminizado 25mm </t>
  </si>
  <si>
    <t>Reclimar / Kleber Representações</t>
  </si>
  <si>
    <t>Duto fléxivel ø100mm ref: isodec ou equivalente superior</t>
  </si>
  <si>
    <t>Duto fléxivel ø150mm ref: isodec ou equivalente superior</t>
  </si>
  <si>
    <t>Duto fléxivel ø200mm ref: isodec ou equivalente superior</t>
  </si>
  <si>
    <t>Tubo pvc esgoto soldável ø100mm, com conexões e acessórios - para dutos de exaustão</t>
  </si>
  <si>
    <t>Reclimar / Leroy Merlin</t>
  </si>
  <si>
    <t>Tubo pvc esgoto soldável ø150mm, com conexões e acessórios - para dutos de exaustão</t>
  </si>
  <si>
    <t>Sistema de distribuição de ar - difusores e grelhas</t>
  </si>
  <si>
    <t>Difusor quadrado com caixa plenum e registro, tamanho 3 mod.:trox ou equivalente técnico</t>
  </si>
  <si>
    <t>Difusor quadrado com caixa plenum e registro, tamanho 4 mod.:trox ou equivalente técnico</t>
  </si>
  <si>
    <t>Difusor quadrado com caixa plenum e registro, tamanho 5 mod.:trox ou equivalente técnico</t>
  </si>
  <si>
    <t>Difusor quadrado com caixa plenum e registro, tamanho 6 mod.:trox ou equivalente técnico</t>
  </si>
  <si>
    <t>Difusor circular com caixa plenum e registro, tamanho 3 mod.:trox ou equivalente técnico</t>
  </si>
  <si>
    <t>Difusor circular com caixa plenum e registro, tamanho 4 mod.:trox ou equivalente técnico</t>
  </si>
  <si>
    <t>Difusor circular com caixa plenum e registro, tamanho 5 mod.:trox ou equivalente técnico</t>
  </si>
  <si>
    <t>Difusor circular com caixa plenum e registro, tamanho 6 mod.:trox ou equivalente técnico</t>
  </si>
  <si>
    <t>Grelha de retorno -outras - em alumínio anodizado, aleta em "v", dupla moldura, pintura eletrostática a pó na cor branco gelo</t>
  </si>
  <si>
    <t>Grelha de retorno para forro - outras - em aluminio anodizado, aletas simples, para instalação em teto</t>
  </si>
  <si>
    <t>Veneziana de ar externo 30x30cm com veneziana em alumínio anodizado,tela e filtro g4 em caixa galvanizada com gaveta deslizante</t>
  </si>
  <si>
    <t>Veneziana de ar externo 40x40cm com veneziana em alumínio anodizado,tela e filtro g4 em caixa galvanizada com gaveta deslizante</t>
  </si>
  <si>
    <t>Veneziana de ar externo - outras - com veneziana em alumínio anodizado,tela e filtro g4 em caixa galvanizada com gaveta deslizante</t>
  </si>
  <si>
    <t xml:space="preserve">Veneziana de  descarga  20x20cm com veneziana em alumínio anodizado e tela </t>
  </si>
  <si>
    <t>Diversos</t>
  </si>
  <si>
    <t>Transporte de todos os condicionadores centrais e splits, inclusive vertical dos evaporadores e condensadores</t>
  </si>
  <si>
    <t>Preenchimento de anexo cam, conforme memorial;</t>
  </si>
  <si>
    <t>PM UNIPLAC</t>
  </si>
  <si>
    <t>SINAPI 84676</t>
  </si>
  <si>
    <t>SINAPI 83369</t>
  </si>
  <si>
    <t>Acompanhamento/arremates das Instalações de novas portas giratórias/eclusas (PSDM/Eclusa -forn.pela Caixa)</t>
  </si>
  <si>
    <t>Porta de madeira laminada ( dimensões 0,60 / 0,70 / 0,80 m x 2,10 m) ferragens de fixação/acabamento, exceto fechaduras</t>
  </si>
  <si>
    <t>Porta de madeira laminada ( dimensões 0,90 m x 2,10 m)  ferragens de fixação/acabamento, exceto fechaduras</t>
  </si>
  <si>
    <t>Corrimão duplo (em dois lados) de aço inox fixado em pedestal</t>
  </si>
  <si>
    <t>19.3</t>
  </si>
  <si>
    <t>19.3.1</t>
  </si>
  <si>
    <t>19.3.2</t>
  </si>
  <si>
    <t>19.3.3</t>
  </si>
  <si>
    <t>19.3.4</t>
  </si>
  <si>
    <t>19.3.5</t>
  </si>
  <si>
    <t>19.3.6</t>
  </si>
  <si>
    <t>19.3.7</t>
  </si>
  <si>
    <t>19.3.8</t>
  </si>
  <si>
    <t>19.3.9</t>
  </si>
  <si>
    <t>19.4</t>
  </si>
  <si>
    <t>19.4.1</t>
  </si>
  <si>
    <t>19.4.2</t>
  </si>
  <si>
    <t>22</t>
  </si>
  <si>
    <t>SINAPI 73806/001</t>
  </si>
  <si>
    <t>SINAPI 84830</t>
  </si>
  <si>
    <t>PM THERMAK</t>
  </si>
  <si>
    <t>PLEO  171104</t>
  </si>
  <si>
    <t>PLEO  171105</t>
  </si>
  <si>
    <t>PLEO  171107</t>
  </si>
  <si>
    <t>PLEO  171109</t>
  </si>
  <si>
    <t>PLEO  161116</t>
  </si>
  <si>
    <t>PLEO  161121</t>
  </si>
  <si>
    <t xml:space="preserve">PLEO   161151
</t>
  </si>
  <si>
    <t>PLEO   161131</t>
  </si>
  <si>
    <t>PLEO  171521</t>
  </si>
  <si>
    <t>PLEO  171522</t>
  </si>
  <si>
    <t>PLEO  171524</t>
  </si>
  <si>
    <t>PLEO  170304</t>
  </si>
  <si>
    <t>PM OFICINA DOS BITS</t>
  </si>
  <si>
    <t>PM TUMELERO</t>
  </si>
  <si>
    <t>PM EBIT</t>
  </si>
  <si>
    <t>PM ATT SANTOS</t>
  </si>
  <si>
    <t>19.3.10</t>
  </si>
  <si>
    <t>19.3.11</t>
  </si>
  <si>
    <t>19.3.12</t>
  </si>
  <si>
    <t>19.3.13</t>
  </si>
  <si>
    <t>19.3.14</t>
  </si>
  <si>
    <t>19.3.15</t>
  </si>
  <si>
    <t>19.3.16</t>
  </si>
  <si>
    <t>19.3.17</t>
  </si>
  <si>
    <t>SINAPI 74131/005 + PM THERMAK</t>
  </si>
  <si>
    <t>SINAPI 83370 + PM THERMAK</t>
  </si>
  <si>
    <t>SINAPI 74131/008 + PM THERMAK</t>
  </si>
  <si>
    <t>SINAPI 74131/006 + PM THERMAK</t>
  </si>
  <si>
    <t>SINAPI 83463 + PM THERMAK</t>
  </si>
  <si>
    <t>1.8</t>
  </si>
  <si>
    <t>Linha de vida em coberturas, inclusive projeto</t>
  </si>
  <si>
    <t>CPU ( INSUMOS SINAPI+PM)</t>
  </si>
  <si>
    <t>CPU(INSUMPO SINAPI)</t>
  </si>
  <si>
    <t>Instalação de equipamentos</t>
  </si>
  <si>
    <t>Placas padrão bombeiros, inclusive fotoluminecente</t>
  </si>
  <si>
    <t>Caixa de incêndio completa</t>
  </si>
  <si>
    <t>PLANILHA ORÇAMENTÁRIA DETALHADA - PLO - SR EXTREMO SUL</t>
  </si>
  <si>
    <t>20.2.12</t>
  </si>
  <si>
    <t>Conjunto BOMBA ELÉTRICA HIDRANTE até 20 CV, inclusive acessórios</t>
  </si>
  <si>
    <t>Conjunto BOMBA JOCKEY ELÉT. HIDRANTE até 2 CV, inclusive acessórios</t>
  </si>
  <si>
    <t>20.02.04</t>
  </si>
  <si>
    <t>20.02.05</t>
  </si>
  <si>
    <t>20.02.06</t>
  </si>
  <si>
    <t>20.02.07</t>
  </si>
  <si>
    <t>20.02.08</t>
  </si>
  <si>
    <t>20.02.09</t>
  </si>
  <si>
    <t>20.02.10</t>
  </si>
  <si>
    <t>20.02.11</t>
  </si>
  <si>
    <t>20.03.01</t>
  </si>
  <si>
    <t>20.03.02</t>
  </si>
  <si>
    <t>21.01</t>
  </si>
  <si>
    <t>21.02</t>
  </si>
  <si>
    <t>01</t>
  </si>
  <si>
    <t>02</t>
  </si>
  <si>
    <t>03</t>
  </si>
  <si>
    <t>04</t>
  </si>
  <si>
    <t>05</t>
  </si>
  <si>
    <t>06</t>
  </si>
  <si>
    <t>07</t>
  </si>
  <si>
    <t>08</t>
  </si>
  <si>
    <t>09</t>
  </si>
  <si>
    <t>10</t>
  </si>
  <si>
    <t>18.04</t>
  </si>
  <si>
    <t>18.02</t>
  </si>
  <si>
    <t>18.03</t>
  </si>
  <si>
    <t>18.05</t>
  </si>
  <si>
    <t>18.06</t>
  </si>
  <si>
    <t>18.07</t>
  </si>
  <si>
    <t>18.09</t>
  </si>
  <si>
    <t>20.02</t>
  </si>
  <si>
    <t>20.03</t>
  </si>
  <si>
    <t>20.01</t>
  </si>
  <si>
    <t>conforme OF</t>
  </si>
  <si>
    <t>DIVERSAS UNIDADES</t>
  </si>
  <si>
    <t>IMPLANTAÇÃO DE NOVA UNIDADE</t>
  </si>
  <si>
    <t>Fornecimento e montagem de tapumes com comunicação visual padrão Caixa</t>
  </si>
  <si>
    <t xml:space="preserve">Mobilização de pessoal, material e equipamento. Incluindo quando necessário: estadia, alimentação, transportes e demais custos indiretos. </t>
  </si>
  <si>
    <t>Fornecimento e instalação de piso tátil poliéster - alerta e / ou  direcional - de sobrepor para área interna</t>
  </si>
  <si>
    <t/>
  </si>
  <si>
    <t>18.9.11</t>
  </si>
  <si>
    <t>18.9.12</t>
  </si>
  <si>
    <t>18.10.1</t>
  </si>
  <si>
    <t>18.10.2</t>
  </si>
  <si>
    <t>18.10.3</t>
  </si>
  <si>
    <t>18.10.4</t>
  </si>
  <si>
    <t>18.10.5</t>
  </si>
  <si>
    <t>18.11.2</t>
  </si>
  <si>
    <t>18.4.1</t>
  </si>
  <si>
    <t>18.4.2</t>
  </si>
  <si>
    <t>18.4.3</t>
  </si>
  <si>
    <t>18.4.4</t>
  </si>
  <si>
    <t>18.4.5</t>
  </si>
  <si>
    <t>18.4.6</t>
  </si>
  <si>
    <t>18.4.7</t>
  </si>
  <si>
    <t>18.4.8</t>
  </si>
  <si>
    <t>18.5.9</t>
  </si>
  <si>
    <t>18.5.10</t>
  </si>
  <si>
    <t>18.5.11</t>
  </si>
  <si>
    <t>18.5.12</t>
  </si>
  <si>
    <t>18.5.13</t>
  </si>
  <si>
    <t>18.5.14</t>
  </si>
  <si>
    <t>18.5.15</t>
  </si>
  <si>
    <t>18.5.16</t>
  </si>
  <si>
    <t>18.5.17</t>
  </si>
  <si>
    <t>18.5.18</t>
  </si>
  <si>
    <t>18.5.19</t>
  </si>
  <si>
    <t>18.5.20</t>
  </si>
  <si>
    <t>18.5.21</t>
  </si>
  <si>
    <t>18.5.22</t>
  </si>
  <si>
    <t>18.5.23</t>
  </si>
  <si>
    <t>18.5.24</t>
  </si>
  <si>
    <t>18.5.25</t>
  </si>
  <si>
    <t>18.5.26</t>
  </si>
  <si>
    <t>18.5.27</t>
  </si>
  <si>
    <t>18.5.28</t>
  </si>
  <si>
    <t>18.7.17</t>
  </si>
  <si>
    <t>18.7.18</t>
  </si>
  <si>
    <t>18.7.19</t>
  </si>
  <si>
    <t>Limpeza final e desmobilização</t>
  </si>
  <si>
    <t xml:space="preserve">Mobilização de pessoal, material e equipamento. Incluindo quando necessário: estadia, alimentação e demais custos indiretos. </t>
  </si>
  <si>
    <t>Remoção de ferragens : fechadura, maçaneta, dobradiças</t>
  </si>
  <si>
    <t>Remoção de molas de piso molas aéreas</t>
  </si>
  <si>
    <t>Anular pontos de Anti-incêndio, incl. tamponar e embutir na parede/piso/teto</t>
  </si>
  <si>
    <t>Remoção de peças de Anti-incêndio  -  hidrantes, sprinklers, extintores e outros</t>
  </si>
  <si>
    <t>Remoção de rede de Anti-Incêndio - prumadas, ramais e outros</t>
  </si>
  <si>
    <t>Remanejo de rede e ponto hidrossanitário e outros</t>
  </si>
  <si>
    <t>Remoção de PSDM/Eclusa existente</t>
  </si>
  <si>
    <t>Remanejo de PSDM /Eclusa existente</t>
  </si>
  <si>
    <t>2.60</t>
  </si>
  <si>
    <t>Remoção de puxador</t>
  </si>
  <si>
    <t>Remanejo de puxador</t>
  </si>
  <si>
    <t>2.61</t>
  </si>
  <si>
    <t>Remoção de passa-objeto</t>
  </si>
  <si>
    <t>Remanejo de passa-objeto</t>
  </si>
  <si>
    <t>2.62</t>
  </si>
  <si>
    <t>DIVISÓRIA NAVAL E TS</t>
  </si>
  <si>
    <t>7.2.13</t>
  </si>
  <si>
    <t>Janela caixilho de alumínio anodizado natural  - abrir /correr/max-ar</t>
  </si>
  <si>
    <t>Janela caixilho de ferro  - abrir /correr/max-ar</t>
  </si>
  <si>
    <t xml:space="preserve">Porta grade com fechamento em chapa metálica </t>
  </si>
  <si>
    <t>Porta cega de alumínio anodizado natural - abrir /correr</t>
  </si>
  <si>
    <t>Janela cega de alumínio anodizado natural - abrir /correr/max-ar</t>
  </si>
  <si>
    <t>Porta cega de ferro - abrir /correr</t>
  </si>
  <si>
    <t>Porta veneziana de ferro - abrir/correr</t>
  </si>
  <si>
    <t>Porta caixilho de ferro - abrir/correr</t>
  </si>
  <si>
    <t>Janela cega de ferro  - abrir /correr/max-ar</t>
  </si>
  <si>
    <t>Janela veneziana de ferro  - abrir /correr/max-ar</t>
  </si>
  <si>
    <t>Guarda-corpo e corrimãos duplo de aço inox inclusive fechamento em vidro laminado 8 mm</t>
  </si>
  <si>
    <r>
      <t xml:space="preserve">Fornecimento e instalação  de fechadura central com chave, inferior com chave, superior com trava, acabamento cromado </t>
    </r>
    <r>
      <rPr>
        <b/>
        <sz val="10"/>
        <rFont val="Arial"/>
        <family val="2"/>
      </rPr>
      <t>para porta de vidro com 2 folhas</t>
    </r>
    <r>
      <rPr>
        <sz val="10"/>
        <rFont val="Arial"/>
        <family val="2"/>
      </rPr>
      <t>, incluindo demais acessórios e todos os arremates necessários</t>
    </r>
  </si>
  <si>
    <t>Aplicação de produto com afunção anti-deslizante e protetora em piso</t>
  </si>
  <si>
    <t>14.21</t>
  </si>
  <si>
    <t>Fornecimento e instalação de soleiras, espelhos e degraus em granito cinza andorinha flameado</t>
  </si>
  <si>
    <t>Fornecimento e aplicação de película de proteção antiestilhaçamento transparente</t>
  </si>
  <si>
    <t>Lavatório para PCD, louça branca marca Deca linha Vougue Plus Confort, ref. L510+C510 ou similar</t>
  </si>
  <si>
    <t>Remanejo de painéis divisórios (qualquer material)</t>
  </si>
  <si>
    <t>Remanejo de piso reaproveitáveis (qualquer material)</t>
  </si>
  <si>
    <t>Remanejo de forro removível (qualquer material)</t>
  </si>
  <si>
    <t>2.63</t>
  </si>
  <si>
    <t>2.64</t>
  </si>
  <si>
    <t>2.65</t>
  </si>
  <si>
    <t>2.66</t>
  </si>
  <si>
    <t>2.67</t>
  </si>
  <si>
    <t>7.3.5</t>
  </si>
  <si>
    <t>7.3.6</t>
  </si>
  <si>
    <t>7.3.7</t>
  </si>
  <si>
    <t>Janela cega de madeira  - abrir /correr/max-ar</t>
  </si>
  <si>
    <t>Janela veneziana de madeira - abrir /correr/max-ar</t>
  </si>
  <si>
    <t>Janela caixilho de madeira  - abrir /correr/max-ar</t>
  </si>
  <si>
    <t>Lixamento de piso e limpeza</t>
  </si>
  <si>
    <t>Lixamento de parede e limpeza</t>
  </si>
  <si>
    <t>Lixamento de forro e limpeza</t>
  </si>
  <si>
    <t>Chumbamento de console de preenchimento de cheques, tótem e outros</t>
  </si>
  <si>
    <t>Carpete em placa ou rolo</t>
  </si>
  <si>
    <t>Piso Vinílico em placa ou rolo</t>
  </si>
  <si>
    <t>Fornecimento e instalação de pavimentação externa em pedra natural</t>
  </si>
  <si>
    <t>Fornecimento e instalação de soleiras, espelhos e degraus em pedra natural</t>
  </si>
  <si>
    <t>14.22</t>
  </si>
  <si>
    <t>14.23</t>
  </si>
  <si>
    <t>Fornecimento e instalação de rodapé em pedra natural</t>
  </si>
  <si>
    <t>FORNECIMENTO DE AR CONDICIONADO</t>
  </si>
  <si>
    <t>20.1.1</t>
  </si>
  <si>
    <t>20.1.2</t>
  </si>
  <si>
    <t>20.1.3</t>
  </si>
  <si>
    <t>20.1.4</t>
  </si>
  <si>
    <t>20.1.5</t>
  </si>
  <si>
    <t>20.1.6</t>
  </si>
  <si>
    <t>20.1.7</t>
  </si>
  <si>
    <t>20.1.8</t>
  </si>
  <si>
    <t>20.1.9</t>
  </si>
  <si>
    <t>20.1.10</t>
  </si>
  <si>
    <t>20.1.11</t>
  </si>
  <si>
    <t>20.1.12</t>
  </si>
  <si>
    <t>20.1.13</t>
  </si>
  <si>
    <t>20.1.16</t>
  </si>
  <si>
    <t>20.1.17</t>
  </si>
  <si>
    <t>20.1.18</t>
  </si>
  <si>
    <t>20.2.1</t>
  </si>
  <si>
    <t>20.2.2</t>
  </si>
  <si>
    <t>20.2.3</t>
  </si>
  <si>
    <t>20.2.4</t>
  </si>
  <si>
    <t>20.2.5</t>
  </si>
  <si>
    <t>20.2.6</t>
  </si>
  <si>
    <t>20.2.7</t>
  </si>
  <si>
    <t>20.2.8</t>
  </si>
  <si>
    <t>20.2.9</t>
  </si>
  <si>
    <t>20.2.10</t>
  </si>
  <si>
    <t>20.2.11</t>
  </si>
  <si>
    <t>21.1</t>
  </si>
  <si>
    <t>21.2</t>
  </si>
  <si>
    <t>Dutos flexiveis, difusores  e grelhas da central, sistema de ventilação e exaustão, diversos</t>
  </si>
  <si>
    <t>Duto retang. chapa galv.26/24/22/20 em toda agência, isolado com lã de vidro 25mm, conexão flexivel nos evaporadores,suportes e acessórios</t>
  </si>
  <si>
    <t>Duto retang. chapa galv.26/24/22 em toda agência, sem isolamento, para exaustão e tomada de ar externo</t>
  </si>
  <si>
    <t>Duto flexivel  8" (209mm) isolado com lã de vidro 25mm ref. Isodec da Multivac, com emendas e abraçadeiras</t>
  </si>
  <si>
    <t>Duto flexivel  4" (109mm) isolado com lã de vidro 25mm ref. Isodec da Multivac, com abraçadeiras</t>
  </si>
  <si>
    <t xml:space="preserve">Difusor em aluminio anodizado 4 vias tamanho 5, colarinho 37x37cm, com caixa plenum e registro, incluso suporte com vergalhão roscado na malha metálica de teto </t>
  </si>
  <si>
    <t>Difusor em aluminio anodizado 2 vias tamanho 5, colarinho 38x38cm, com caixa plenum e registro , incluso suporte com vergalhão roscado na malha metálica de teto</t>
  </si>
  <si>
    <t xml:space="preserve">Difusor em aluminio anodizado 1 via, colarinho 50x19,4cm, com caixa plenum e registro </t>
  </si>
  <si>
    <t>Grelha de retorno 150cmx150cm em aluminio anodizado, aletas simples, dupla moldura  para instalação em parede, pintura eletrostática a pó cor branco gelo</t>
  </si>
  <si>
    <t>Grelha de retorno 120cmx60cm em aluminio anodizado, aletas simples, para instalação em teto</t>
  </si>
  <si>
    <t xml:space="preserve">Grelha de retorno 40cmx150cm em aluminio anodizado, aletas simples, dupla moldura  para instalação em parede, pintura eletrostática a pó cor branco gelo </t>
  </si>
  <si>
    <t>Grelha de retorno em porta 40x40cm em alumínio anodizado, aleta em "V", dupla moldura, pintura eletrostática a pó na cor branco gelo</t>
  </si>
  <si>
    <t>Grelha de retorno em porta 40x60cm em alumínio anodizado, aleta em "V", dupla moldura, pintura eletrostática a pó na cor branco gelo</t>
  </si>
  <si>
    <t>Grelha de retorno em parede 100x30cm em alumínio anodizado, aleta em "V", dupla moldura, pintura eletrostática a pó na cor branco gelo</t>
  </si>
  <si>
    <t>Grelha de retorno em parede 100x50cm em alumínio anodizado, aleta em "V", dupla moldura, pintura eletrostática a pó na cor branco gelo</t>
  </si>
  <si>
    <t>Veneziana de  ar externo 30x30cm com veneziana em alumínio anodizado,tela e filtro G3 em caixa galvanizada com gaveta deslizante</t>
  </si>
  <si>
    <t>Veneziana de  ar externo 40x40cm com veneziana em alumínio anodizado,tela e filtro G3 em caixa galvanizada com gaveta deslizante</t>
  </si>
  <si>
    <t xml:space="preserve">Veneziana de  descarga  30x30cm com veneziana em alumínio anodizado e tela </t>
  </si>
  <si>
    <t>Fornecimento e instalação de ventilador centrifugo AXC 100, vazão 265 m³/h, 220 V/1F/60Hz, inclusive interligação elétrica</t>
  </si>
  <si>
    <t>Fornecimento e instalação de ventilador centrifugo AXC 200B, vazão 865 m³/h, 220 V/1F/60Hz,  inclusive interligação elétrica</t>
  </si>
  <si>
    <t>Fornecimento e instalação de exaustor axial parede MURO 100, vazão 96 m³/h, 220V/1F/60Hz, com grelha externa auto fechante, inclusive interligação elétrica</t>
  </si>
  <si>
    <t>Fornecimento e instalação de exaustor axial parede MURO 120, vazão 168 m³/h, 220V/1F/60Hz, com grelha externa auto fechante, inclusive interligação elétrica</t>
  </si>
  <si>
    <t>Fornecimento e instalação de Canaleta dutotec 75x45mm em aluminio na cor branca, com acessórios, curvas,caixas de passagem(canaleta 3metros)</t>
  </si>
  <si>
    <t>Fornecimento e instalação de controlador de velocidade "Dimer" para ventilador sala do tesoureiro com dutotec 75x25cm em porta equipamento e fiação 1,5 mm²</t>
  </si>
  <si>
    <t>Realização de comando de acionamento(intertravamento evaporadores) do ventilador AXC 200B de ar externo com eletroduto 3/4",conduletes e fiação 1,5 mm²</t>
  </si>
  <si>
    <t xml:space="preserve">Execução de ponto de força para VENTILADOR AXC 100B(UV-02) apartir do quadro de ar condicionado com minidisjuntor 16A, eletrodutos e fiação 2,5mm² </t>
  </si>
  <si>
    <t>Fornecimento e instalação termostato digital sobrepor fixação Parede, referencia FullGauge escala de 0 a 50°C,  exaustão sala No-Break e tomada ar externo</t>
  </si>
  <si>
    <t>Fornecimento e instalação de caixilios de madeira de lei em todas as tomadas e descargas de ar e passagem de dutos em paredes</t>
  </si>
  <si>
    <t>Fornecimento e instalação de tubulação de drenagem em todos os condicionadores de ar, inclusive embutida na parede até rede na garagem com PVC cola 25mm</t>
  </si>
  <si>
    <t>Transporte de todos os condicionadores Centrais e splits, inclusive vertical dos evaporadores e condensadores</t>
  </si>
  <si>
    <t>ATA DE SERVIÇOS CIVIS, ELÉTRICOS E AR CONCIDIONADO</t>
  </si>
  <si>
    <t>CARENAGENS</t>
  </si>
  <si>
    <t>md</t>
  </si>
  <si>
    <t>20.3</t>
  </si>
  <si>
    <t>20.3.1</t>
  </si>
  <si>
    <t>20.3.2</t>
  </si>
  <si>
    <t>Instalação de Purificador de água</t>
  </si>
  <si>
    <t>Instalação de cook top sobre banca da copa</t>
  </si>
  <si>
    <r>
      <rPr>
        <b/>
        <sz val="10"/>
        <rFont val="Arial"/>
        <family val="2"/>
      </rPr>
      <t>MÓDULO PORTA</t>
    </r>
    <r>
      <rPr>
        <sz val="10"/>
        <rFont val="Arial"/>
        <family val="2"/>
      </rPr>
      <t xml:space="preserve"> - (6,52m²)MNT - Perfil para montante para o sistema drywall, 90mmx35mm, tipo "U rígido";(1,26m²)TH - Perfil de travamento horizontal para o sistema drywall, 90mmx35mm, tipo "U rígido";(1,26m²)GS, GI - Perfil guia superior e inferior para o sistema drywall, 90mmx31mm, tipo "U rígido";(2,00m²)AR (inferior e superior)- Perfil metálico 'L" de aço galvanizado, #16mm, 120mm x 75mm, dobrado, com acabamento em pintura pó epóxi, fosco, liso, cor azul marinho, PP-1304, Pertech ou equivalente;(1,34m²)Placa de gesso acartonado espessura 12,5mm;(1,34m²)Placa de MDP espessura 15mm;(1vb)Parafuso, prego, fita de acabamento para porta de madeira, silicone e etc.;(5,12m²)Acabamento em  laminado melaminico colado , cor: azul marinho, cód.: pp-1304, ref.:pertech ou equivalente;(1cj)Porta de madeira semi-oca 90x210, completa;(2cj)Fechaduras tetra-chave sem maçaneta;(1,34m²)Massa acrílica-paredes e forro  de gesso;(1,34m²)Selador acrílico-paredes e forro de gesso;(1,34m²)Pintura acrílica acetinada Ref. da Suvinil ou similar-paredes de gesso</t>
    </r>
  </si>
  <si>
    <r>
      <rPr>
        <b/>
        <sz val="10"/>
        <rFont val="Arial"/>
        <family val="2"/>
      </rPr>
      <t>MÓDULOS : CARENAGENS E COMPLEMENTAR</t>
    </r>
    <r>
      <rPr>
        <sz val="10"/>
        <rFont val="Arial"/>
        <family val="2"/>
      </rPr>
      <t xml:space="preserve"> - (6,51m²)MNT - Perfil para montante para o sistema drywall, 90mmx35mm, tipo "U rígido"; (1,28m²)TH - Perfil de travamento horizontal para o sistema drywall, 90mmx35mm, tipo "U rígido"; (1,28m²)GS, GI - Perfil guia superior e inferior para o sistema drywall, 90mmx31mm, tipo "U rígido"; (1,28m²)AR (inferior e superior)- Perfil metálico 'L" de aço galvanizado, #16mm, 120mm x 75mm, dobrado, com acabamento em pintura pó epóxi, fosco, liso, cor azul marinho, PP-1304, Pertech ou equivalente;(1,95m²)Placa de gesso acartonado espessura 12,5mm;(1,95m²)Placa de MDP espessura 15mm;(1vb)Parafuso, prego, fita de isolamento, silicone e etc.;(1,95m²)Acabamento em  laminado melaminico colado , cor: azul marinho, cód.: pp-1304, ref.:pertech ou equivalente;(1,95m²)Selador acrílico-paredes e forro de gesso;(1,95m²)Pintura acrílica acetinada Ref. da Suvinil ou similar-paredes de gesso</t>
    </r>
  </si>
  <si>
    <t>20.1.20</t>
  </si>
  <si>
    <t>Marquise metálica com cobertura de policarbonato</t>
  </si>
  <si>
    <t>Remanejo de revestimento de pavimentação (qualquer material)</t>
  </si>
  <si>
    <t>Reconstituir e limpar piso existente</t>
  </si>
  <si>
    <t>Remanejo de esquadrias com vidros (qualquer material)</t>
  </si>
  <si>
    <t>Fornecimento e instalação de vidro temperado ( 10 mm ) inclusive ferragens de fixação cromadas Dorma</t>
  </si>
  <si>
    <t>Fornecimento e instalação de vidro temperado ( 10 mm ) inclusive ferragens de fixação com perfis de alumínio tipo baguetes</t>
  </si>
  <si>
    <t>Fornecimento e instalação de vidro fantasia (4 mm)</t>
  </si>
  <si>
    <t>Porta de divisórias navais / BP-plus e equivalentes ( dimensões de 0,60 / 0,70 / 0,80 m x 1,60 m) com ferragens de fixação/acabamento, exceto fechaduras</t>
  </si>
  <si>
    <t>Kit completo Fechadura ref. Automatiza F200 (inclui botoeiras adaptada ao padrão caixa, fonte alimentação, eletroímã 200Kgf c/ sensor, kit de suporte para fixação, placa ATM, com todos os timers e acessórios) - PARA SUBPÓRTICO</t>
  </si>
  <si>
    <t>Fornecimento e instalação de porta de vidro temperado 10 mm ou laminado 8 mm ( 0,90 x 2,10 m/2,20m )  inclusive ferragens de fixação cromadas Dorma</t>
  </si>
  <si>
    <t>Fornecimento e instalação de porta 02 folhas de vidro temperado 10 mm ou laminado 8 mm ( 2x 0,70 x 2,10 m/2,20m )  inclusive ferragens de fixação cromadas Dorma</t>
  </si>
  <si>
    <r>
      <t xml:space="preserve">Fornecimento e instalação  de fechadura central com chave, inferior com chave, superior com trava, acabamento cromado </t>
    </r>
    <r>
      <rPr>
        <b/>
        <sz val="10"/>
        <rFont val="Arial"/>
        <family val="2"/>
      </rPr>
      <t>para porta de vidro com 1 folha</t>
    </r>
    <r>
      <rPr>
        <sz val="10"/>
        <rFont val="Arial"/>
        <family val="2"/>
      </rPr>
      <t>, incluindo demais acessórios e todos os arremates necessários</t>
    </r>
  </si>
  <si>
    <t>Mola Dorma BTS 75 R - potência 5 (com travamento a 90º)</t>
  </si>
  <si>
    <t>Fornecimento e aplicação de impermeabilização a base de manta asfáltica (inclusive regularização, primer, manta, proteção mecânica)</t>
  </si>
  <si>
    <t>Fornecimento e aplicação de impermeabilização a base de manta asfáltica (inclusive regularização, primer, manta aluminizada)</t>
  </si>
  <si>
    <t>Pintura vedaprem branca em telhados/lajes/marquises, etc, inclusive preparação/lavagem</t>
  </si>
  <si>
    <t>Recomposição de placas minerais em forros existentes</t>
  </si>
  <si>
    <t>Fornecimento e montagem de forro e testeiras/cortineiro de gesso acartonado, incluindo perfis, dispositivos de fixação e demais elementos do sistema (incluso rodaforros)</t>
  </si>
  <si>
    <t>Roda forros e acabametos em forros existentes</t>
  </si>
  <si>
    <t>COBERTURA, IMPERMEABILIZAÇÃO E ISOLAMENTO</t>
  </si>
  <si>
    <t>Revisão e restauração geral de cobertura existente, inclusive telhas, calhas, algerozes, capeamentos, rufos, etc,</t>
  </si>
  <si>
    <t>Calha, capeamento, rufo, algeroz chapa 24, corte conforme local</t>
  </si>
  <si>
    <t>Peitoril de granito cinza andorinha polido</t>
  </si>
  <si>
    <t>Fornecimento e instalação de revestimento de piso cerâmico 45x45cm PEI5</t>
  </si>
  <si>
    <t xml:space="preserve">Fornecimento e instalação de rodapé em madeira </t>
  </si>
  <si>
    <t>Meio-fios em concreto</t>
  </si>
  <si>
    <t>Fornecimento e instalação de soleiras, espelhos e degraus em granito cinza andorinha polido, inclusive ranhuras anti-derrapantes</t>
  </si>
  <si>
    <t>Chapisco em paredes - panos e requadros</t>
  </si>
  <si>
    <t>Reboco em paredes - panos e requadros</t>
  </si>
  <si>
    <t>Instalação de condicionador de ar</t>
  </si>
  <si>
    <t>Instalação de condicionador split até 2 TR,  até 7 metros de interligação frigorígena  (suporte metálico, interligações elétricas de força e comando, fiação, eletrodutos, parafusos, acessórios, acabamentos, vedações, impermeabilizações, drenagem, furações, adaptações, arremates civis, ponto de força completo inclusive disjuntor, etc),  conforme projeto.</t>
  </si>
  <si>
    <t>Instalação de condicionador split até 2 TR,  até 15 metros de interligação frigorígena  (suporte metálico, interligações elétricas de força e comando, fiação, eletrodutos, parafusos, acessórios, acabamentos, vedações, impermeabilizações, drenagem, furações, adaptações, arremates civis, ponto de força completo inclusive disjuntor, etc),  conforme projeto.</t>
  </si>
  <si>
    <t>Instalação de condicionador splitão acima de 7,5 TR, + conj. aquecimento, completa, até 15 metros de interligação frigorígena  (suporte metálico, interligações elétricas de força e comando, fiação, eletrodutos, parafusos, acessórios, acabamentos, vedações, impermeabilizações, drenagem, furações, adaptações, arremates civis, ponto de força completo inclusive disjuntor, etc),  conforme projeto.</t>
  </si>
  <si>
    <t>Instalação de condicionador splitão acima de 7,5 TR, + conj. aquecimento, completa, acima de 15 metros de interligação frigorígena  (suporte metálico, interligações elétricas de força e comando, fiação, eletrodutos, parafusos, acessórios, acabamentos, vedações, impermeabilizações, drenagem, furações, adaptações, arremates civis, ponto de força completo inclusive disjuntor, etc),  conforme projeto.</t>
  </si>
  <si>
    <t>Instalação de condicionador split  acima de 2 TR a 4 TR,  até 7 metros de interligação frigorígena  (suporte metálico, interligações elétricas de força e comando, fiação, eletrodutos, parafusos, acessórios, acabamentos, vedações, impermeabilizações, drenagem, furações, adaptações, arremates civis, ponto de força completo inclusive disjuntor, etc),  conforme projeto.</t>
  </si>
  <si>
    <t>Instalação de condicionador split  acima de 2 TR a 4 TR,  acima de 7 metros de interligação frigorígena  (suporte metálico, interligações elétricas de força e comando, fiação, eletrodutos, parafusos, acessórios, acabamentos, vedações, impermeabilizações, drenagem, furações, adaptações, arremates civis, ponto de força completo inclusive disjuntor, etc),  conforme projeto.</t>
  </si>
  <si>
    <t>Instalação de condicionador split/splitão acima de 4 TR até 7,5 TR, + conj. aquecimento, completa, até 15 metros de interligação frigorígena  (suporte metálico, interligações elétricas de força e comando, fiação, eletrodutos, parafusos, acessórios, acabamentos, vedações, impermeabilizações, drenagem, furações, adaptações, arremates civis, ponto de força completo inclusive disjuntor, etc),  conforme projeto.</t>
  </si>
  <si>
    <t>Instalação de condicionador split/splitão acima de 4 TR até 7,5 TR, + conj. aquecimento, completa, acima de 15 metros de interligação frigorígena  (suporte metálico, interligações elétricas de força e comando, fiação, eletrodutos, parafusos, acessórios, acabamentos, vedações, impermeabilizações, drenagem, furações, adaptações, arremates civis, ponto de força completo inclusive disjuntor, etc),  conforme projeto.</t>
  </si>
  <si>
    <t>Capacho padrão Caixa inclusive rebaixo de piso</t>
  </si>
  <si>
    <t>As built final da obra (área de pranchas)</t>
  </si>
  <si>
    <t>Preenchimento de ANEXO IV, conforme memorial;</t>
  </si>
  <si>
    <t>Distribuição e instalação geral de móveis, cofres, carenagens, eletrodomésticos, biombos, balcões, sinalizações e demais acessórios e equipamentos de acordo com o novo leiaute</t>
  </si>
  <si>
    <t>Demolição de alvenaria</t>
  </si>
  <si>
    <t>Remanejo de rede e ponto SPDA e outros</t>
  </si>
  <si>
    <t>Remoção de impermeabilizações existentes para limpeza do local</t>
  </si>
  <si>
    <t>Escavação, reaterro, nivelamento apiloado, empréstimo e bota-fora : para baldrames, base de tótem externo, inst. Hidrossanitária, inst. Elétricas, radier e etc.</t>
  </si>
  <si>
    <t>Coordenação, acompanhamento e assessoramento para serviços terceirizados da Caixa, incluído carenagens, PSDMs, mobiliários, guichês, biombos, alarme, cftv, rede lógica, concessionárias de água, telefonia e elétrica do imóvel.</t>
  </si>
  <si>
    <t>Divisórias tipo Alcoplac, tapa mictório com prateleira, incl. estruturas e ferragens de fixação</t>
  </si>
  <si>
    <t>Vigas, pilares, perfis metálicos, cantoneiras, pisos metálicos, piso em chapa xadrez, guarda-corpo, escada marinheiro, etc e estruturas metálicas em geral, incl. solda, fretes, mãos de obra</t>
  </si>
  <si>
    <t>Porta de divisórias navais / BP-plus e equivalentes ( dimensões de 0,60 / 0,70 / 0,80 m x 2,10 m) com ferragens de fixação/acabamento, exceto fechaduras</t>
  </si>
  <si>
    <t>Porta de divisórias navais / BP-plus e equivalentes ( dimensões de 0,90 m x 2,10 m)com ferragens de fixação/acabamento, exceto fechaduras</t>
  </si>
  <si>
    <t>Porta TS ( dimensões 0,90 m  - sem ferragens)para divisórias Alcoplac ou similar com ferragens de fixação/acabamento, exceto fechaduras</t>
  </si>
  <si>
    <t>7.2.14</t>
  </si>
  <si>
    <t>7.2.15</t>
  </si>
  <si>
    <t>Caixilhos de aluminínio-padrão existente no local</t>
  </si>
  <si>
    <t>Caiixilhos de ferro-padrão existente no local</t>
  </si>
  <si>
    <t>Porta TS ( dimensões 0,60 / 0,70 / 0,80 m  - sem ferragens)para divisórias Alcoplac ou similar  ferragens de fixação/acabamento, exceto fechaduras</t>
  </si>
  <si>
    <t>Porta de madeira ( dimensões 0,60 / 0,70 / 0,80 m x 2,10 m) ferragens de fixação/acabamento, exceto fechaduras</t>
  </si>
  <si>
    <t>Porta de madeira ( dimensões 0,90 m x 2,10 m)  ferragens de fixação/acabamento, exceto fechaduras</t>
  </si>
  <si>
    <t>Porta de madeira de abrir interna semi-oca revest.para pintura, protetor em chapa metálica de aço inox escovado 40x90cm na base, em ambos os lados, e barra de alavanca em aço inox escovado lado interno - PCD  ferragens de fixação/acabamento, exceto fechaduras</t>
  </si>
  <si>
    <t>8.8</t>
  </si>
  <si>
    <t>Fechamento horizontal com estrutura de sustentação de ferro metalon e requadro de alumínio anodizado natural (sobre o autoatendimento )para vidro 6mm</t>
  </si>
  <si>
    <t>Fornecimento e instalação de novo pórtico 24 horas (tipo coluna), incl. pintura automotiva azul padrão Caixa, furações para botoeira</t>
  </si>
  <si>
    <t>Fornecimento e instalação de fechadura interna com acabamento cromado, maçaneta tipo alavança exceto dobradiças</t>
  </si>
  <si>
    <t>Fornecimento e instalação de fechadura tipo livre-ocupado, exceto dobradiças</t>
  </si>
  <si>
    <t>11.11</t>
  </si>
  <si>
    <t>Fornecimento e instalação de fechadura tipo tetra sem maçaneta, exceto dobradiças</t>
  </si>
  <si>
    <t>Fornecimento e instalação de fechadura tipo tetra com maçaneta, exceto dobradiças</t>
  </si>
  <si>
    <t>12.8</t>
  </si>
  <si>
    <t>12.9</t>
  </si>
  <si>
    <t>Cobertura completa (estrutura de madeira, telhas fibrocimento 6mm)</t>
  </si>
  <si>
    <t xml:space="preserve">Isolamento acústico com Sonex Skin ou similar </t>
  </si>
  <si>
    <t>Siliconamento de janelas inclusive preparação/lavagem</t>
  </si>
  <si>
    <t>Chapisco em forro de laje</t>
  </si>
  <si>
    <t>Reboco em forro de laje</t>
  </si>
  <si>
    <r>
      <t xml:space="preserve">Fornecimento e montagem de forro/teto e testeiras de gesso acartonado </t>
    </r>
    <r>
      <rPr>
        <b/>
        <sz val="10"/>
        <rFont val="Arial"/>
        <family val="2"/>
      </rPr>
      <t>(duas faces)</t>
    </r>
    <r>
      <rPr>
        <sz val="10"/>
        <rFont val="Arial"/>
        <family val="2"/>
      </rPr>
      <t>, incluindo perfis, dispositivos de fixação e demais elementos do sistema (incluso rodaforros)</t>
    </r>
  </si>
  <si>
    <t>Fornecimento e montagem de forro de gesso em placa, incluindo dispositivos de fixação e demais elementos do sistema(incluso rodaforros)</t>
  </si>
  <si>
    <t>Fornecimento e instalação de revestimento de piso cimentado queimado liso</t>
  </si>
  <si>
    <t xml:space="preserve">Fornecimento e instalação de pavimentação externa em basalto regular serrado 40x40cm  </t>
  </si>
  <si>
    <t>14.17</t>
  </si>
  <si>
    <t>14.24</t>
  </si>
  <si>
    <t>Pintura em faixas acrílica com microesferas refletivas</t>
  </si>
  <si>
    <t>Pintura de Pictograma de estacionamento para PCD</t>
  </si>
  <si>
    <t>Pintura epóxi sobre superfície metálica ref. Epoxi Suvinil ou similar</t>
  </si>
  <si>
    <t>20.1.14</t>
  </si>
  <si>
    <t>20.1.15</t>
  </si>
  <si>
    <t>20.1.19</t>
  </si>
  <si>
    <t>19.1.1</t>
  </si>
  <si>
    <t>19.1.2</t>
  </si>
  <si>
    <t>19.1.3</t>
  </si>
  <si>
    <t>19.1.4</t>
  </si>
  <si>
    <t>19.1.5</t>
  </si>
  <si>
    <t>19.1.6</t>
  </si>
  <si>
    <t>19.1.7</t>
  </si>
  <si>
    <t>19.1.8</t>
  </si>
  <si>
    <t>19.2.1</t>
  </si>
  <si>
    <t>19.2.2</t>
  </si>
  <si>
    <t>19.2.3</t>
  </si>
  <si>
    <t>19.2.4</t>
  </si>
  <si>
    <t>19.2.5</t>
  </si>
  <si>
    <t>19.2.6</t>
  </si>
  <si>
    <t>19.2.7</t>
  </si>
  <si>
    <t>19.2.8</t>
  </si>
  <si>
    <t>19.2.9</t>
  </si>
  <si>
    <t>19.2.10</t>
  </si>
  <si>
    <t>19.2.11</t>
  </si>
  <si>
    <t>19.2.12</t>
  </si>
  <si>
    <t>19.2.13</t>
  </si>
  <si>
    <t>19.2.14</t>
  </si>
  <si>
    <t>19.2.15</t>
  </si>
  <si>
    <t>19.2.16</t>
  </si>
  <si>
    <t>19.2.17</t>
  </si>
  <si>
    <t>19.2.18</t>
  </si>
  <si>
    <t>19.2.19</t>
  </si>
  <si>
    <t>19.2.20</t>
  </si>
  <si>
    <t>19.2.21</t>
  </si>
  <si>
    <t>19.2.22</t>
  </si>
  <si>
    <t>19.2.23</t>
  </si>
  <si>
    <t>19.2.24</t>
  </si>
  <si>
    <t>19.2.25</t>
  </si>
  <si>
    <t>19.2.26</t>
  </si>
  <si>
    <t>19.2.27</t>
  </si>
  <si>
    <t>19.2.28</t>
  </si>
  <si>
    <t>19.2.29</t>
  </si>
  <si>
    <t>19.2.30</t>
  </si>
  <si>
    <t>20.1.21</t>
  </si>
  <si>
    <t>Bancada de granito cinza andorinha polido, incl. furações</t>
  </si>
  <si>
    <t>18.2.29</t>
  </si>
  <si>
    <t>Reforma geral de painel de medição / entrada de energia</t>
  </si>
  <si>
    <t>Piso painel wall completo-plataforma</t>
  </si>
  <si>
    <t>4.3</t>
  </si>
  <si>
    <t>Forração em  chapa de madeira compensado resinado e=18mm   sobre piso pronto  para transportes pesados</t>
  </si>
  <si>
    <t>Alvenaria de vedação com tijolo furado - esp = 15 cm</t>
  </si>
  <si>
    <t xml:space="preserve">Barra de apoio para PCD, marca Mahler, Deca ou similar (três barras) </t>
  </si>
  <si>
    <t>Portal e guarnições para vão sem porta</t>
  </si>
  <si>
    <t>18.11.3</t>
  </si>
  <si>
    <t>Certificação do Rack de CFTV</t>
  </si>
  <si>
    <t xml:space="preserve">Certificação do Rack de Lógica </t>
  </si>
  <si>
    <t xml:space="preserve">Fornecimento e montagem de tapumes </t>
  </si>
  <si>
    <t>RESPONSÁVEL TÉCNICO / COORDENADOR</t>
  </si>
  <si>
    <t>NOME COMPLETO DO RESPONSÁVEL TÉCNICO</t>
  </si>
  <si>
    <t>CREA</t>
  </si>
  <si>
    <t>Eng° Ricardo Bernat</t>
  </si>
  <si>
    <t>ASSINATURA RESP. TÉCNICO</t>
  </si>
  <si>
    <t>UNIDADE DA CAIXA</t>
  </si>
  <si>
    <t>UNIDADE/SR:</t>
  </si>
  <si>
    <t>OBRA/SERVIÇO:</t>
  </si>
  <si>
    <t>PRAZO OBRA:</t>
  </si>
  <si>
    <t>DATA DO DOCUMENTO:</t>
  </si>
  <si>
    <t>PLANILHA ORÇAMENTÁRIA DETALHADA - PLO</t>
  </si>
  <si>
    <t>RELAÇÃO DE ITENS DA OBRA/SERVIÇO CONTRATADOS</t>
  </si>
  <si>
    <t xml:space="preserve">                                       DISCRIMINAÇÃO </t>
  </si>
  <si>
    <t>QUANT</t>
  </si>
  <si>
    <t>VALOR UNITÁRIO DE MÃO-DE-OBRA</t>
  </si>
  <si>
    <t>VALOR TOTAL DE MÃO-DE-OBRA</t>
  </si>
  <si>
    <t>VALOR UNITÁRIO DE MATERIAL</t>
  </si>
  <si>
    <t>VALOR TOTAL DE MATERIAL</t>
  </si>
  <si>
    <t>CUSTO TOTAL DO ITEM</t>
  </si>
  <si>
    <t>B.D.I.                                     (%)</t>
  </si>
  <si>
    <t>VALOR DO BDI</t>
  </si>
  <si>
    <t>CUSTO TOTAL DO ITEM COM B.D.I.</t>
  </si>
  <si>
    <t>INCIDÊNCIA DO ITEM (%)</t>
  </si>
  <si>
    <t>VALOR TOTAL DE INSUMOS</t>
  </si>
  <si>
    <t>VALOR TOTAL DE BDI</t>
  </si>
  <si>
    <t>VALOR TOTAL DA OBRA</t>
  </si>
  <si>
    <t>Fornecimento e instalação  de fechadura central com chave, inferior com chave, superior com trava, acabamento cromado para porta de vidro com 2 folhas, incluindo demais acessórios e todos os arremates necessários</t>
  </si>
  <si>
    <t>Fornecimento e instalação  de fechadura central com chave, inferior com chave, superior com trava, acabamento cromado para porta de vidro com 1 folha, incluindo demais acessórios e todos os arremates necessários</t>
  </si>
  <si>
    <t>Fornecimento e montagem de forro/teto e testeiras de gesso acartonado (duas faces), incluindo perfis, dispositivos de fixação e demais elementos do sistema (incluso rodaforros)</t>
  </si>
  <si>
    <t>m2</t>
  </si>
  <si>
    <t>MÓDULOS : CARENAGENS E COMPLEMENTAR - (6,51m²)MNT - Perfil para montante para o sistema drywall, 90mmx35mm, tipo "U rígido"; (1,28m²)TH - Perfil de travamento horizontal para o sistema drywall, 90mmx35mm, tipo "U rígido"; (1,28m²)GS, GI - Perfil guia superior e inferior para o sistema drywall, 90mmx31mm, tipo "U rígido"; (1,28m²)AR (inferior e superior)- Perfil metálico 'L" de aço galvanizado, #16mm, 120mm x 75mm, dobrado, com acabamento em pintura pó epóxi, fosco, liso, cor azul marinho, PP-1304, Pertech ou equivalente;(1,95m²)Placa de gesso acartonado espessura 12,5mm;(1,95m²)Placa de MDP espessura 15mm;(1vb)Parafuso, prego, fita de isolamento, silicone e etc.;(1,95m²)Acabamento em  laminado melaminico colado , cor: azul marinho, cód.: pp-1304, ref.:pertech ou equivalente;(1,95m²)Selador acrílico-paredes e forro de gesso;(1,95m²)Pintura acrílica acetinada Ref. da Suvinil ou similar-paredes de gesso</t>
  </si>
  <si>
    <t>MÓDULO PORTA - (6,52m²)MNT - Perfil para montante para o sistema drywall, 90mmx35mm, tipo "U rígido";(1,26m²)TH - Perfil de travamento horizontal para o sistema drywall, 90mmx35mm, tipo "U rígido";(1,26m²)GS, GI - Perfil guia superior e inferior para o sistema drywall, 90mmx31mm, tipo "U rígido";(2,00m²)AR (inferior e superior)- Perfil metálico 'L" de aço galvanizado, #16mm, 120mm x 75mm, dobrado, com acabamento em pintura pó epóxi, fosco, liso, cor azul marinho, PP-1304, Pertech ou equivalente;(1,34m²)Placa de gesso acartonado espessura 12,5mm;(1,34m²)Placa de MDP espessura 15mm;(1vb)Parafuso, prego, fita de acabamento para porta de madeira, silicone e etc.;(5,12m²)Acabamento em  laminado melaminico colado , cor: azul marinho, cód.: pp-1304, ref.:pertech ou equivalente;(1cj)Porta de madeira semi-oca 90x210, completa;(2cj)Fechaduras tetra-chave sem maçaneta;(1,34m²)Massa acrílica-paredes e forro  de gesso;(1,34m²)Selador acrílico-paredes e forro de gesso;(1,34m²)Pintura acrílica acetinada Ref. da Suvinil ou similar-paredes de gesso</t>
  </si>
  <si>
    <t>01.01</t>
  </si>
  <si>
    <t>01.02</t>
  </si>
  <si>
    <t>01.03</t>
  </si>
  <si>
    <t>01.04</t>
  </si>
  <si>
    <t>01.05</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</si>
  <si>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</si>
  <si>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</si>
  <si>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</si>
  <si>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</si>
  <si>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</si>
  <si>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</si>
  <si>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</si>
  <si>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</si>
  <si>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</si>
  <si>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</si>
  <si>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</si>
  <si>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</si>
  <si>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</si>
  <si>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</si>
  <si>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</si>
  <si>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</si>
  <si>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</si>
  <si>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</si>
  <si>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</si>
  <si>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</si>
  <si>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</si>
  <si>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</si>
  <si>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</si>
  <si>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</si>
  <si>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</si>
  <si>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</si>
  <si>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</si>
  <si>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</si>
  <si>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</si>
  <si>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</si>
  <si>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</si>
  <si>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</si>
  <si>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</si>
  <si>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</si>
  <si>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</si>
  <si>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</si>
  <si>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</si>
  <si>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</si>
  <si>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</si>
  <si>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</si>
  <si>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</si>
  <si>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</si>
  <si>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</si>
  <si>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</si>
  <si>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</si>
  <si>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</si>
  <si>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</si>
  <si>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</si>
  <si>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</si>
  <si>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</si>
  <si>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</si>
  <si>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</si>
  <si>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</si>
  <si>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</si>
  <si>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</si>
  <si>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</si>
  <si>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</si>
  <si>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</si>
  <si>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</si>
  <si>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</si>
  <si>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</si>
  <si>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</si>
  <si>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</si>
  <si>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</si>
  <si>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</si>
  <si>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</si>
  <si>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</si>
  <si>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03.01</t>
  </si>
  <si>
    <t>04.01</t>
  </si>
  <si>
    <t>04.02</t>
  </si>
  <si>
    <t>04.03</t>
  </si>
  <si>
    <t>05.01</t>
  </si>
  <si>
    <t>06.01</t>
  </si>
  <si>
    <t>06.02</t>
  </si>
  <si>
    <t>06.03</t>
  </si>
  <si>
    <t>06.04</t>
  </si>
  <si>
    <t>06.05</t>
  </si>
  <si>
    <t>06.06</t>
  </si>
  <si>
    <t>06.07</t>
  </si>
  <si>
    <t>06.08</t>
  </si>
  <si>
    <t>06.09</t>
  </si>
  <si>
    <t>06.10</t>
  </si>
  <si>
    <t>06.11</t>
  </si>
  <si>
    <t>06.12</t>
  </si>
  <si>
    <t>07.01</t>
  </si>
  <si>
    <t>07.01.01</t>
  </si>
  <si>
    <t>07.01.02</t>
  </si>
  <si>
    <t>07.01.03</t>
  </si>
  <si>
    <t>07.01.04</t>
  </si>
  <si>
    <t>07.01.05</t>
  </si>
  <si>
    <t>07.02</t>
  </si>
  <si>
    <t>07.02.01</t>
  </si>
  <si>
    <t>07.02.02</t>
  </si>
  <si>
    <t>07.02.03</t>
  </si>
  <si>
    <t>07.02.04</t>
  </si>
  <si>
    <t>07.02.05</t>
  </si>
  <si>
    <t>07.02.06</t>
  </si>
  <si>
    <t>07.02.07</t>
  </si>
  <si>
    <t>07.02.08</t>
  </si>
  <si>
    <t>07.02.09</t>
  </si>
  <si>
    <t>07.02.10</t>
  </si>
  <si>
    <t>07.02.11</t>
  </si>
  <si>
    <t>07.02.12</t>
  </si>
  <si>
    <t>07.02.13</t>
  </si>
  <si>
    <t>07.02.14</t>
  </si>
  <si>
    <t>07.02.15</t>
  </si>
  <si>
    <t>07.03.01</t>
  </si>
  <si>
    <t>07.03.02</t>
  </si>
  <si>
    <t>07.03.03</t>
  </si>
  <si>
    <t>07.03.04</t>
  </si>
  <si>
    <t>07.03.05</t>
  </si>
  <si>
    <t>07.03.06</t>
  </si>
  <si>
    <t>07.03.07</t>
  </si>
  <si>
    <t>08.01</t>
  </si>
  <si>
    <t>08.02</t>
  </si>
  <si>
    <t>08.03</t>
  </si>
  <si>
    <t>08.04</t>
  </si>
  <si>
    <t>08.05</t>
  </si>
  <si>
    <t>08.06</t>
  </si>
  <si>
    <t>08.07</t>
  </si>
  <si>
    <t>08.08</t>
  </si>
  <si>
    <t>09.01</t>
  </si>
  <si>
    <t>09.02</t>
  </si>
  <si>
    <t>09.03</t>
  </si>
  <si>
    <t>10.01</t>
  </si>
  <si>
    <t>10.02</t>
  </si>
  <si>
    <t>10.03</t>
  </si>
  <si>
    <t>10.04</t>
  </si>
  <si>
    <t>10.05</t>
  </si>
  <si>
    <t>10.06</t>
  </si>
  <si>
    <t>10.07</t>
  </si>
  <si>
    <t>10.08</t>
  </si>
  <si>
    <t>10.09</t>
  </si>
  <si>
    <t>11.01</t>
  </si>
  <si>
    <t>11.02</t>
  </si>
  <si>
    <t>11.03</t>
  </si>
  <si>
    <t>11.04</t>
  </si>
  <si>
    <t>11.05</t>
  </si>
  <si>
    <t>11.06</t>
  </si>
  <si>
    <t>11.07</t>
  </si>
  <si>
    <t>11.08</t>
  </si>
  <si>
    <t>11.09</t>
  </si>
  <si>
    <t>12.01</t>
  </si>
  <si>
    <t>12.02</t>
  </si>
  <si>
    <t>12.03</t>
  </si>
  <si>
    <t>12.04</t>
  </si>
  <si>
    <t>12.05</t>
  </si>
  <si>
    <t>12.06</t>
  </si>
  <si>
    <t>12.07</t>
  </si>
  <si>
    <t>12.08</t>
  </si>
  <si>
    <t>12.09</t>
  </si>
  <si>
    <t>13.01</t>
  </si>
  <si>
    <t>13.02</t>
  </si>
  <si>
    <t>13.03</t>
  </si>
  <si>
    <t>13.04</t>
  </si>
  <si>
    <t>13.05</t>
  </si>
  <si>
    <t>13.06</t>
  </si>
  <si>
    <t>13.07</t>
  </si>
  <si>
    <t>13.08</t>
  </si>
  <si>
    <t>13.09</t>
  </si>
  <si>
    <t>14.01</t>
  </si>
  <si>
    <t>14.02</t>
  </si>
  <si>
    <t>14.03</t>
  </si>
  <si>
    <t>14.04</t>
  </si>
  <si>
    <t>14.05</t>
  </si>
  <si>
    <t>14.06</t>
  </si>
  <si>
    <t>14.07</t>
  </si>
  <si>
    <t>14.08</t>
  </si>
  <si>
    <t>14.09</t>
  </si>
  <si>
    <t>15.01</t>
  </si>
  <si>
    <t>15.02</t>
  </si>
  <si>
    <t>15.03</t>
  </si>
  <si>
    <t>15.04</t>
  </si>
  <si>
    <t>15.05</t>
  </si>
  <si>
    <t>15.06</t>
  </si>
  <si>
    <t>16.01</t>
  </si>
  <si>
    <t>16.02</t>
  </si>
  <si>
    <t>16.03</t>
  </si>
  <si>
    <t>16.04</t>
  </si>
  <si>
    <t>16.05</t>
  </si>
  <si>
    <t>16.06</t>
  </si>
  <si>
    <t>16.07</t>
  </si>
  <si>
    <t>16.08</t>
  </si>
  <si>
    <t>16.09</t>
  </si>
  <si>
    <t>17.01</t>
  </si>
  <si>
    <t>17.02</t>
  </si>
  <si>
    <t>17.03</t>
  </si>
  <si>
    <t>17.04</t>
  </si>
  <si>
    <t>17.05</t>
  </si>
  <si>
    <t>17.06</t>
  </si>
  <si>
    <t>17.07</t>
  </si>
  <si>
    <t>17.08</t>
  </si>
  <si>
    <t>17.09</t>
  </si>
  <si>
    <t>18.01</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</si>
  <si>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</si>
  <si>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</si>
  <si>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</si>
  <si>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</si>
  <si>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</si>
  <si>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</si>
  <si>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</si>
  <si>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</si>
  <si>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</si>
  <si>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</si>
  <si>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</si>
  <si>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</si>
  <si>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</si>
  <si>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</si>
  <si>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</si>
  <si>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</si>
  <si>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</si>
  <si>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</si>
  <si>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</si>
  <si>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</si>
  <si>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</si>
  <si>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</si>
  <si>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</si>
  <si>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</si>
  <si>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</si>
  <si>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</si>
  <si>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</si>
  <si>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</si>
  <si>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</si>
  <si>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</si>
  <si>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</si>
  <si>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</si>
  <si>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</si>
  <si>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18.01.34</t>
  </si>
  <si>
    <t>18.01.35</t>
  </si>
  <si>
    <t>18.01.36</t>
  </si>
  <si>
    <t>18.01.37</t>
  </si>
  <si>
    <t>18.01.38</t>
  </si>
  <si>
    <t>18.01.39</t>
  </si>
  <si>
    <t>18.01.40</t>
  </si>
  <si>
    <t>18.01.41</t>
  </si>
  <si>
    <t>18.01.42</t>
  </si>
  <si>
    <t>18.01.43</t>
  </si>
  <si>
    <t>18.01.44</t>
  </si>
  <si>
    <t>18.01.45</t>
  </si>
  <si>
    <t>18.01.46</t>
  </si>
  <si>
    <t>18.01.47</t>
  </si>
  <si>
    <t>18.01.48</t>
  </si>
  <si>
    <t>18.01.49</t>
  </si>
  <si>
    <t>18.01.50</t>
  </si>
  <si>
    <t>18.01.51</t>
  </si>
  <si>
    <t>18.01.52</t>
  </si>
  <si>
    <t>18.01.53</t>
  </si>
  <si>
    <t>18.01.54</t>
  </si>
  <si>
    <t>18.01.55</t>
  </si>
  <si>
    <t>18.01.56</t>
  </si>
  <si>
    <t>18.01.57</t>
  </si>
  <si>
    <t>18.01.58</t>
  </si>
  <si>
    <t>18.01.59</t>
  </si>
  <si>
    <t>18.01.60</t>
  </si>
  <si>
    <t>18.01.61</t>
  </si>
  <si>
    <t>18.01.62</t>
  </si>
  <si>
    <t>18.01.63</t>
  </si>
  <si>
    <t>18.01.64</t>
  </si>
  <si>
    <t>18.01.65</t>
  </si>
  <si>
    <t>18.01.66</t>
  </si>
  <si>
    <t>18.01.67</t>
  </si>
  <si>
    <t>18.01.68</t>
  </si>
  <si>
    <t>18.01.69</t>
  </si>
  <si>
    <t>18.01.70</t>
  </si>
  <si>
    <t>18.01.71</t>
  </si>
  <si>
    <t>18.01.72</t>
  </si>
  <si>
    <t>18.01.73</t>
  </si>
  <si>
    <t>18.01.74</t>
  </si>
  <si>
    <t>18.02.01</t>
  </si>
  <si>
    <t>18.02.02</t>
  </si>
  <si>
    <t>18.02.03</t>
  </si>
  <si>
    <t>18.02.04</t>
  </si>
  <si>
    <t>18.02.05</t>
  </si>
  <si>
    <t>18.02.06</t>
  </si>
  <si>
    <t>18.02.07</t>
  </si>
  <si>
    <t>18.02.08</t>
  </si>
  <si>
    <t>18.02.09</t>
  </si>
  <si>
    <t>18.02.10</t>
  </si>
  <si>
    <t>18.02.11</t>
  </si>
  <si>
    <t>18.02.12</t>
  </si>
  <si>
    <t>18.02.13</t>
  </si>
  <si>
    <t>18.02.14</t>
  </si>
  <si>
    <t>18.02.15</t>
  </si>
  <si>
    <t>18.02.16</t>
  </si>
  <si>
    <t>18.02.17</t>
  </si>
  <si>
    <t>18.02.18</t>
  </si>
  <si>
    <t>18.02.19</t>
  </si>
  <si>
    <t>18.02.20</t>
  </si>
  <si>
    <t>18.02.21</t>
  </si>
  <si>
    <t>18.02.22</t>
  </si>
  <si>
    <t>18.02.23</t>
  </si>
  <si>
    <t>18.02.24</t>
  </si>
  <si>
    <t>18.02.25</t>
  </si>
  <si>
    <t>18.02.26</t>
  </si>
  <si>
    <t>18.02.27</t>
  </si>
  <si>
    <t>18.02.28</t>
  </si>
  <si>
    <t>18.02.29</t>
  </si>
  <si>
    <t>18.03.01</t>
  </si>
  <si>
    <t>18.03.02</t>
  </si>
  <si>
    <t>18.03.03</t>
  </si>
  <si>
    <t>18.03.04</t>
  </si>
  <si>
    <t>18.03.05</t>
  </si>
  <si>
    <t>18.03.06</t>
  </si>
  <si>
    <t>18.03.07</t>
  </si>
  <si>
    <t>18.03.08</t>
  </si>
  <si>
    <t>18.03.09</t>
  </si>
  <si>
    <t>18.03.10</t>
  </si>
  <si>
    <t>18.03.11</t>
  </si>
  <si>
    <t>18.03.12</t>
  </si>
  <si>
    <t>18.03.13</t>
  </si>
  <si>
    <t>18.03.14</t>
  </si>
  <si>
    <t>18.03.15</t>
  </si>
  <si>
    <t>18.03.16</t>
  </si>
  <si>
    <t>18.03.17</t>
  </si>
  <si>
    <t>18.03.18</t>
  </si>
  <si>
    <t>18.03.19</t>
  </si>
  <si>
    <t>18.03.20</t>
  </si>
  <si>
    <t>18.03.21</t>
  </si>
  <si>
    <t>18.03.22</t>
  </si>
  <si>
    <t>18.03.23</t>
  </si>
  <si>
    <t>18.03.24</t>
  </si>
  <si>
    <t>18.03.25</t>
  </si>
  <si>
    <t>18.03.26</t>
  </si>
  <si>
    <t>18.03.27</t>
  </si>
  <si>
    <t>18.03.28</t>
  </si>
  <si>
    <t>18.03.29</t>
  </si>
  <si>
    <t>18.03.30</t>
  </si>
  <si>
    <t>18.03.31</t>
  </si>
  <si>
    <t>18.03.32</t>
  </si>
  <si>
    <t>18.03.33</t>
  </si>
  <si>
    <t>18.03.34</t>
  </si>
  <si>
    <t>18.03.35</t>
  </si>
  <si>
    <t>18.03.36</t>
  </si>
  <si>
    <t>18.03.37</t>
  </si>
  <si>
    <t>18.03.38</t>
  </si>
  <si>
    <t>18.03.39</t>
  </si>
  <si>
    <t>18.03.40</t>
  </si>
  <si>
    <t>18.03.41</t>
  </si>
  <si>
    <t>18.03.42</t>
  </si>
  <si>
    <t>18.04.01</t>
  </si>
  <si>
    <t>18.04.02</t>
  </si>
  <si>
    <t>18.04.03</t>
  </si>
  <si>
    <t>18.04.04</t>
  </si>
  <si>
    <t>18.04.05</t>
  </si>
  <si>
    <t>18.04.06</t>
  </si>
  <si>
    <t>18.04.07</t>
  </si>
  <si>
    <t>18.04.08</t>
  </si>
  <si>
    <t>18.05.01</t>
  </si>
  <si>
    <t>18.05.02</t>
  </si>
  <si>
    <t>18.05.03</t>
  </si>
  <si>
    <t>18.05.04</t>
  </si>
  <si>
    <t>18.05.05</t>
  </si>
  <si>
    <t>18.05.06</t>
  </si>
  <si>
    <t>18.05.07</t>
  </si>
  <si>
    <t>18.05.08</t>
  </si>
  <si>
    <t>18.05.09</t>
  </si>
  <si>
    <t>18.05.10</t>
  </si>
  <si>
    <t>18.05.11</t>
  </si>
  <si>
    <t>18.05.12</t>
  </si>
  <si>
    <t>18.05.13</t>
  </si>
  <si>
    <t>18.05.14</t>
  </si>
  <si>
    <t>18.05.15</t>
  </si>
  <si>
    <t>18.05.16</t>
  </si>
  <si>
    <t>18.05.17</t>
  </si>
  <si>
    <t>18.05.18</t>
  </si>
  <si>
    <t>18.05.19</t>
  </si>
  <si>
    <t>18.05.20</t>
  </si>
  <si>
    <t>18.05.21</t>
  </si>
  <si>
    <t>18.05.22</t>
  </si>
  <si>
    <t>18.05.23</t>
  </si>
  <si>
    <t>18.05.24</t>
  </si>
  <si>
    <t>18.05.25</t>
  </si>
  <si>
    <t>18.05.26</t>
  </si>
  <si>
    <t>18.05.27</t>
  </si>
  <si>
    <t>18.05.28</t>
  </si>
  <si>
    <t>18.06.01</t>
  </si>
  <si>
    <t>18.06.02</t>
  </si>
  <si>
    <t>18.06.03</t>
  </si>
  <si>
    <t>18.06.04</t>
  </si>
  <si>
    <t>18.06.05</t>
  </si>
  <si>
    <t>18.06.06</t>
  </si>
  <si>
    <t>18.06.07</t>
  </si>
  <si>
    <t>18.06.08</t>
  </si>
  <si>
    <t>18.06.09</t>
  </si>
  <si>
    <t>18.06.10</t>
  </si>
  <si>
    <t>18.06.11</t>
  </si>
  <si>
    <t>18.06.12</t>
  </si>
  <si>
    <t>18.06.13</t>
  </si>
  <si>
    <t>18.06.14</t>
  </si>
  <si>
    <t>18.06.15</t>
  </si>
  <si>
    <t>18.06.16</t>
  </si>
  <si>
    <t>18.07.01</t>
  </si>
  <si>
    <t>18.07.02</t>
  </si>
  <si>
    <t>18.07.03</t>
  </si>
  <si>
    <t>18.07.04</t>
  </si>
  <si>
    <t>18.07.05</t>
  </si>
  <si>
    <t>18.07.06</t>
  </si>
  <si>
    <t>18.07.07</t>
  </si>
  <si>
    <t>18.07.08</t>
  </si>
  <si>
    <t>18.07.09</t>
  </si>
  <si>
    <t>18.07.10</t>
  </si>
  <si>
    <t>18.07.11</t>
  </si>
  <si>
    <t>18.07.12</t>
  </si>
  <si>
    <t>18.07.13</t>
  </si>
  <si>
    <t>18.07.14</t>
  </si>
  <si>
    <t>18.07.15</t>
  </si>
  <si>
    <t>18.07.16</t>
  </si>
  <si>
    <t>18.07.17</t>
  </si>
  <si>
    <t>18.07.18</t>
  </si>
  <si>
    <t>18.07.19</t>
  </si>
  <si>
    <t>18.08</t>
  </si>
  <si>
    <t>18.08.01</t>
  </si>
  <si>
    <t>18.08.02</t>
  </si>
  <si>
    <t>18.08.03</t>
  </si>
  <si>
    <t>18.08.04</t>
  </si>
  <si>
    <t>18.08.05</t>
  </si>
  <si>
    <t>18.08.06</t>
  </si>
  <si>
    <t>18.08.07</t>
  </si>
  <si>
    <t>18.08.08</t>
  </si>
  <si>
    <t>18.08.09</t>
  </si>
  <si>
    <t>18.08.10</t>
  </si>
  <si>
    <t>18.08.11</t>
  </si>
  <si>
    <t>18.08.12</t>
  </si>
  <si>
    <t>18.08.13</t>
  </si>
  <si>
    <t>18.08.14</t>
  </si>
  <si>
    <t>18.09.01</t>
  </si>
  <si>
    <t>18.09.02</t>
  </si>
  <si>
    <t>18.09.03</t>
  </si>
  <si>
    <t>18.09.04</t>
  </si>
  <si>
    <t>18.09.05</t>
  </si>
  <si>
    <t>18.09.06</t>
  </si>
  <si>
    <t>18.09.07</t>
  </si>
  <si>
    <t>18.09.08</t>
  </si>
  <si>
    <t>18.09.09</t>
  </si>
  <si>
    <t>18.09.10</t>
  </si>
  <si>
    <t>18.09.11</t>
  </si>
  <si>
    <t>18.09.12</t>
  </si>
  <si>
    <t>18.10.01</t>
  </si>
  <si>
    <t>18.10.02</t>
  </si>
  <si>
    <t>18.10.03</t>
  </si>
  <si>
    <t>18.10.04</t>
  </si>
  <si>
    <t>18.10.05</t>
  </si>
  <si>
    <t>18.11.01</t>
  </si>
  <si>
    <t>18.11.02</t>
  </si>
  <si>
    <t>18.11.03</t>
  </si>
  <si>
    <t>19.01.01</t>
  </si>
  <si>
    <t>19.01.02</t>
  </si>
  <si>
    <t>19.01.03</t>
  </si>
  <si>
    <t>19.01.04</t>
  </si>
  <si>
    <t>19.01.05</t>
  </si>
  <si>
    <t>19.01.06</t>
  </si>
  <si>
    <t>19.01.07</t>
  </si>
  <si>
    <t>19.01.08</t>
  </si>
  <si>
    <t>19.02.01</t>
  </si>
  <si>
    <t>19.02.02</t>
  </si>
  <si>
    <t>19.02.03</t>
  </si>
  <si>
    <t>19.02.04</t>
  </si>
  <si>
    <t>19.02.05</t>
  </si>
  <si>
    <t>19.02.06</t>
  </si>
  <si>
    <t>19.02.07</t>
  </si>
  <si>
    <t>19.02.08</t>
  </si>
  <si>
    <t>19.02.09</t>
  </si>
  <si>
    <t>19.02.10</t>
  </si>
  <si>
    <t>19.02.11</t>
  </si>
  <si>
    <t>19.02.12</t>
  </si>
  <si>
    <t>19.02.13</t>
  </si>
  <si>
    <t>19.02.14</t>
  </si>
  <si>
    <t>19.02.15</t>
  </si>
  <si>
    <t>19.02.16</t>
  </si>
  <si>
    <t>19.02.17</t>
  </si>
  <si>
    <t>19.02.18</t>
  </si>
  <si>
    <t>19.02.19</t>
  </si>
  <si>
    <t>19.02.20</t>
  </si>
  <si>
    <t>19.02.21</t>
  </si>
  <si>
    <t>19.02.22</t>
  </si>
  <si>
    <t>19.02.23</t>
  </si>
  <si>
    <t>19.02.24</t>
  </si>
  <si>
    <t>19.02.25</t>
  </si>
  <si>
    <t>19.02.26</t>
  </si>
  <si>
    <t>19.02.27</t>
  </si>
  <si>
    <t>19.02.28</t>
  </si>
  <si>
    <t>19.02.29</t>
  </si>
  <si>
    <t>19.02.30</t>
  </si>
  <si>
    <t>20.01.01</t>
  </si>
  <si>
    <t>20.01.02</t>
  </si>
  <si>
    <t>20.01.03</t>
  </si>
  <si>
    <t>20.01.04</t>
  </si>
  <si>
    <t>20.01.05</t>
  </si>
  <si>
    <t>20.01.06</t>
  </si>
  <si>
    <t>20.01.07</t>
  </si>
  <si>
    <t>20.01.08</t>
  </si>
  <si>
    <t>20.01.09</t>
  </si>
  <si>
    <t>20.01.10</t>
  </si>
  <si>
    <t>20.01.11</t>
  </si>
  <si>
    <t>20.01.12</t>
  </si>
  <si>
    <t>20.01.13</t>
  </si>
  <si>
    <t>20.01.14</t>
  </si>
  <si>
    <t>20.01.15</t>
  </si>
  <si>
    <t>20.01.16</t>
  </si>
  <si>
    <t>20.01.17</t>
  </si>
  <si>
    <t>20.01.18</t>
  </si>
  <si>
    <t>20.01.19</t>
  </si>
  <si>
    <t>20.01.20</t>
  </si>
  <si>
    <t>20.01.21</t>
  </si>
  <si>
    <t>20.02.01</t>
  </si>
  <si>
    <t>20.02.02</t>
  </si>
  <si>
    <t>20.02.03</t>
  </si>
  <si>
    <t>1.6</t>
  </si>
  <si>
    <t>REVESTIMENTO DE PAREDES</t>
  </si>
  <si>
    <t>SERVIÇOS INICIAIS</t>
  </si>
  <si>
    <t>3.1</t>
  </si>
  <si>
    <t>4.1</t>
  </si>
  <si>
    <t>6.5</t>
  </si>
  <si>
    <t>6.6</t>
  </si>
  <si>
    <t>6.7</t>
  </si>
  <si>
    <t>6.8</t>
  </si>
  <si>
    <t>7.1</t>
  </si>
  <si>
    <t>7.2</t>
  </si>
  <si>
    <t>7.3</t>
  </si>
  <si>
    <t>Fornecimento e montagem de forro de fibra mineral, incluindo perfis, dispositivos de fixação e demais elementos do sistema</t>
  </si>
  <si>
    <t>9.1</t>
  </si>
  <si>
    <t>9.2</t>
  </si>
  <si>
    <t>Pintura em verniz, incluindo preparação das superfícies</t>
  </si>
  <si>
    <t>Fornecimento e aplicação de textura / graffiato em paredes</t>
  </si>
  <si>
    <t>Fornecimento e instalação de piso elevado e degrau</t>
  </si>
  <si>
    <t>PINTURA</t>
  </si>
  <si>
    <t>SERVIÇOS COMPLEMENTARES</t>
  </si>
  <si>
    <t>CONCLUSÃO DOS SERVIÇOS</t>
  </si>
  <si>
    <t>Fornecimento e instalação de extintor com suporte: PQS - 4 kg</t>
  </si>
  <si>
    <t>VALOR GLOBAL (R$):</t>
  </si>
  <si>
    <t>REVESTIMENTO DE PISOS</t>
  </si>
  <si>
    <t xml:space="preserve">Demarcação de piso com faixa adesiva vermelha e amarela p/ extintores </t>
  </si>
  <si>
    <t>Fornecimento e instalação de extintor com suporte: Água Pressurizada -10 kg</t>
  </si>
  <si>
    <t>Fornecimento e instalação de extintor com suporte: PQS - 6 kg</t>
  </si>
  <si>
    <t>ITEM</t>
  </si>
  <si>
    <t xml:space="preserve">DISCRIMINAÇÃO </t>
  </si>
  <si>
    <t>UNID</t>
  </si>
  <si>
    <t>SUBTOTAL</t>
  </si>
  <si>
    <t>MÃO-DE-OBRA</t>
  </si>
  <si>
    <t>MATERIAL</t>
  </si>
  <si>
    <t>1.1</t>
  </si>
  <si>
    <t>1.2</t>
  </si>
  <si>
    <t>1.3</t>
  </si>
  <si>
    <t>m²</t>
  </si>
  <si>
    <t>m</t>
  </si>
  <si>
    <t>un</t>
  </si>
  <si>
    <t>2.1</t>
  </si>
  <si>
    <t>2.2</t>
  </si>
  <si>
    <t>PAREDES E DIVISÓRIAS</t>
  </si>
  <si>
    <t>5.1</t>
  </si>
  <si>
    <t>2.3</t>
  </si>
  <si>
    <t>2.4</t>
  </si>
  <si>
    <t>2.5</t>
  </si>
  <si>
    <t>2.6</t>
  </si>
  <si>
    <t>2.7</t>
  </si>
  <si>
    <t>6.1</t>
  </si>
  <si>
    <t>6.2</t>
  </si>
  <si>
    <t>6.3</t>
  </si>
  <si>
    <t>6.4</t>
  </si>
  <si>
    <t>pç</t>
  </si>
  <si>
    <t>cj</t>
  </si>
  <si>
    <t>8.1</t>
  </si>
  <si>
    <t>8.2</t>
  </si>
  <si>
    <t>8.3</t>
  </si>
  <si>
    <t>REVESTIMENTO DE FORROS</t>
  </si>
  <si>
    <t>10.2</t>
  </si>
  <si>
    <t xml:space="preserve">Fornecimento e aplicação de revestimento cerâmico </t>
  </si>
  <si>
    <t>Fornecimento e aplicação de revestimento em pastilha cerâmica</t>
  </si>
  <si>
    <t>INSTALAÇÕES HIDROSSANITÁRIAS</t>
  </si>
  <si>
    <t xml:space="preserve">Lavatório comum, louça branca marca Deca, ref. L1+C10 ou similar </t>
  </si>
  <si>
    <t xml:space="preserve">Bacia de louça linha Vougue Plus Confort Ref. DECA ou similar - linha Conforto P51, cor branca </t>
  </si>
  <si>
    <t>Bacia de louça com caixa acoplada de 6 litros de louça marca ref. Deca, linha Nuova cod. CP130 ou similar</t>
  </si>
  <si>
    <t>Assento sanitário alto, Ref. DECA - Linha Conforto AP52 ou similar</t>
  </si>
  <si>
    <t xml:space="preserve">Assento sanitário comum compatível com a bacia sanitária </t>
  </si>
  <si>
    <t xml:space="preserve">Válvula de descarga </t>
  </si>
  <si>
    <t>Caixa descarga Montana 9000 ou similar</t>
  </si>
  <si>
    <t xml:space="preserve">Tanque de louça branca 40Litros </t>
  </si>
  <si>
    <t>Mictório com sifão integrado e vávula 2570C, Ref. DECA. M712 ou similar;</t>
  </si>
  <si>
    <t>Torneira de copa bica alta, móvel e longa abamento cromado Deca ou similar</t>
  </si>
  <si>
    <t>Dispenser de plástico ABS na cor branca para toalha de papel interfolhada (larg. 25 cm/prof. 8,50cm/alt. 35cm) Ref. Kimberley-Clark - linha Lalekla ref. 30180225, Ref. Columbus PT- 1000 ou equivalente.</t>
  </si>
  <si>
    <t>Dispenser para papel higiênico em plástico ABS na cor branca com visor de nível de reabastecimento (larg. 26,50cm/prof. 13cm/alt. 27 cm) Ref. Kimberley-Clark - linha Lalekla 30175768, Ref. Columbus PH-3000 ou equivalente</t>
  </si>
  <si>
    <t>Saboneteira spray de plástico ABS na cor branca (larg. 13,50cm/prof. 14cm/alt. 37cm) Ref. Kimberley-Clark – linha Lalekla 30152702, Ref. Columbus SG-4000 ou equivalente.</t>
  </si>
  <si>
    <t>Cabide metálico tipo gancho acabamento cromado Ref. DECA - linha Izy 2060C37, Docol – linha Docol Luxo Single 00158206 ou equivalente</t>
  </si>
  <si>
    <t>Ducha higiênica acabamento cromado, Docol  linha Loggica , cod00525306 com gatilho e registro</t>
  </si>
  <si>
    <t>Porta-objetos com prateleira em vidro comum 10mm (9,5cmx50cm) e apoio metálico cromado Ref. DECA - linha Izy 2030C37 ou equivalente</t>
  </si>
  <si>
    <t xml:space="preserve">Sifão cromado </t>
  </si>
  <si>
    <t>Tubo de ligação cromado marca Deca ou similar e espude</t>
  </si>
  <si>
    <t>Nivelamento e chumbamento de "cash's"</t>
  </si>
  <si>
    <t>PMV - Plataforma de vigilante</t>
  </si>
  <si>
    <t>Fornecimento e Instalação de Sinalizador Sonoro de Ajuda sem fio,  com lâmpada de sinalização e alimentação Bi-volt (127/220V)</t>
  </si>
  <si>
    <t>Suporte de teto/parede para monitor LCD 32"</t>
  </si>
  <si>
    <t>Pintura Esmalte sobre madeira, incl. fundo nivelador</t>
  </si>
  <si>
    <t>Pintura Esmalte sobre metal,  incl. fundo antioxidante</t>
  </si>
  <si>
    <t>pto</t>
  </si>
  <si>
    <t>Divisória de granito cinza andorinha polido</t>
  </si>
  <si>
    <t xml:space="preserve">Serviços de abertura de rasgo em paredes e pisos, para serviços de instalações em geral e pisos, com fechamento dos rasgos até o acabamento final </t>
  </si>
  <si>
    <t>Pintura Automotiva sobre metal</t>
  </si>
  <si>
    <t>Fornecimento e instalação de extintore com suporte: CO2 - 6 kg</t>
  </si>
  <si>
    <t>ANTI-INCÊNDIO</t>
  </si>
  <si>
    <t>Ponto de entrada de água fria, incl tubulações, conexões, acessórios e etc (trecho : registro do barrilete até o ponto de utilização)</t>
  </si>
  <si>
    <t>Reservatórios completos e instalados, incl barrilete e registros (trecho : entrada de água até o registro do barrilete)</t>
  </si>
  <si>
    <t>Ponto de saída de esgoto/caixa de gordura, incl tubulações, conexões, acessórios e etc (trecho : ponto de utilização até a caixa de inspeção ou coletor público)</t>
  </si>
  <si>
    <t>Fossa séptica,completa instalada, inclusive transporte.(trecho : caixa de inspeção até a rede pública)</t>
  </si>
  <si>
    <t>Massa acrílica</t>
  </si>
  <si>
    <t>Selador acrílico</t>
  </si>
  <si>
    <t xml:space="preserve">Pintura látex PVA </t>
  </si>
  <si>
    <t>Instalação de bebedouro- Fornecido pela Caixa</t>
  </si>
  <si>
    <t>mês</t>
  </si>
  <si>
    <t>Alvenaria de vedação com tijolo furado - esp = 20 cm</t>
  </si>
  <si>
    <t>Divisórias navais / BP-plus (cega e mista)</t>
  </si>
  <si>
    <t>TOTAIS</t>
  </si>
  <si>
    <t>Fornecimento e montagem de forro metálico, incluindo perfis, dispositivos de fixação e demais elementos do sistema</t>
  </si>
  <si>
    <t xml:space="preserve">Pintura anti-pichação </t>
  </si>
  <si>
    <t>Placas acrílicas padrão bombeiros</t>
  </si>
  <si>
    <t>Registro gaveta para água fria ( por sanitário, copa e DML)</t>
  </si>
  <si>
    <t>Caixa de inspeção completa(escavação, reaterro, alvenarias revestidas, lastro, caimentos e tampa)</t>
  </si>
  <si>
    <t xml:space="preserve">Limpeza permanente </t>
  </si>
  <si>
    <t>9.3</t>
  </si>
  <si>
    <t>10.1</t>
  </si>
  <si>
    <t>Parede de gesso acartonado, incl. testeiras</t>
  </si>
  <si>
    <t>QUANTIDADE TOTAL</t>
  </si>
  <si>
    <t>Acabamento para  válvula de descarga Benefit ou similar</t>
  </si>
  <si>
    <t>Torneira Docol linha Pressmatic  ou similar</t>
  </si>
  <si>
    <t>Torneira Docol linha Pressmatic Benefit ou similar</t>
  </si>
  <si>
    <t>Fornecimento e instalação de armários baixo de copa em madeira MDF reforçada e revest. Laminado melamínico, portas de abrir, cuba inox, válvula, fechaduras e chaves em todas as portas. Inclusive os tampos de granito cinza andorinha.</t>
  </si>
  <si>
    <t>Fornecimento e instalação de armários aéreo de copa em madeira MDF reforçada e revest. Laminado melamínico, portas de abrir</t>
  </si>
  <si>
    <t>ag</t>
  </si>
  <si>
    <t>CUSTO DO ITEM C/ BDI</t>
  </si>
  <si>
    <t>DEMOLIÇÕES, REMOÇÕES E RETIRADAS</t>
  </si>
  <si>
    <t xml:space="preserve">Torneira de serviço </t>
  </si>
  <si>
    <t xml:space="preserve">Caixa de incêndio </t>
  </si>
  <si>
    <t>Mangueira para incêndio 1 1/2", 15 metros, com adaptador e esguicho</t>
  </si>
  <si>
    <t>Prumada para rede de anti-incêndio, com fornecimento e instalação de tubulação e conexões em  ferro galvanizado, Classe 10. Incluindo pintura na cor vermelha e todos as conexões e acessórios</t>
  </si>
  <si>
    <t>Alvenaria de vedação com tijolo maciço - esp = 20 cm</t>
  </si>
  <si>
    <t>Alvenaria de vedação com tijolo maciço - esp = 15 cm</t>
  </si>
  <si>
    <t>Parede de gesso acartonado com lã-de-rocha</t>
  </si>
  <si>
    <t>Parede de gesso acartonado RU</t>
  </si>
  <si>
    <t>Alçapões em forro de gesso, incl. abertura do forro</t>
  </si>
  <si>
    <t xml:space="preserve">Pintura acrílica acetinada </t>
  </si>
  <si>
    <t>Pintura acrílica acetinada - recomposições de pintura em alvenarias</t>
  </si>
  <si>
    <t xml:space="preserve">Espelhos  </t>
  </si>
  <si>
    <t>Contrapiso de concreto magro e=5cm</t>
  </si>
  <si>
    <t>Regularização de piso (argamassa 1:3) e=2,5cm</t>
  </si>
  <si>
    <r>
      <t>m</t>
    </r>
    <r>
      <rPr>
        <vertAlign val="superscript"/>
        <sz val="10"/>
        <rFont val="Arial"/>
        <family val="2"/>
      </rPr>
      <t>2</t>
    </r>
  </si>
  <si>
    <t>10.3</t>
  </si>
  <si>
    <t>10.4</t>
  </si>
  <si>
    <t>10.5</t>
  </si>
  <si>
    <t>10.6</t>
  </si>
  <si>
    <t>10.7</t>
  </si>
  <si>
    <t>10.8</t>
  </si>
  <si>
    <t>10.9</t>
  </si>
  <si>
    <t>10.10</t>
  </si>
  <si>
    <t>11.1</t>
  </si>
  <si>
    <t>11.2</t>
  </si>
  <si>
    <t>11.3</t>
  </si>
  <si>
    <t>11.4</t>
  </si>
  <si>
    <t>11.5</t>
  </si>
  <si>
    <t>11.6</t>
  </si>
  <si>
    <t>11.7</t>
  </si>
  <si>
    <t>11.8</t>
  </si>
  <si>
    <t>11.9</t>
  </si>
  <si>
    <t>12.1</t>
  </si>
  <si>
    <t>12.2</t>
  </si>
  <si>
    <t xml:space="preserve">VÁRIAS UNIDADES DA CAIXA  </t>
  </si>
  <si>
    <t xml:space="preserve">CUSTO UNITÁRIO </t>
  </si>
  <si>
    <t>DATA</t>
  </si>
  <si>
    <t>Divisórias navais / BP-plus (cega )com lã-de-rocha</t>
  </si>
  <si>
    <t>Fornecimento e instalação de piso tátil concreto - área externa</t>
  </si>
  <si>
    <t xml:space="preserve">Placas indicativas de emergência 20 x 20 cm, fotoluminescente, conforme padrão Sinalização Interna da Caixa </t>
  </si>
  <si>
    <t>2.8</t>
  </si>
  <si>
    <t>2.9</t>
  </si>
  <si>
    <t>2.10</t>
  </si>
  <si>
    <t>2.11</t>
  </si>
  <si>
    <t>2.12</t>
  </si>
  <si>
    <t>2.13</t>
  </si>
  <si>
    <t>kg</t>
  </si>
  <si>
    <t>Vigas, pilares, lajes e cintas e vergas de concreto armado fck &gt;20MPA(formas, escora, reescoras, concreto usinado vibrado e armação cortada, dobrada e colocada) completo</t>
  </si>
  <si>
    <t>m³</t>
  </si>
  <si>
    <t>PSDM</t>
  </si>
  <si>
    <t>INSTALAÇÕES ELÉTRICAS/AUTOMAÇÃO/TELEFONIA/ALARME/CFTV</t>
  </si>
  <si>
    <t>Disjuntores e afins</t>
  </si>
  <si>
    <t>Disjuntor monopolar DIN 1x16A / 5kA, Curva C</t>
  </si>
  <si>
    <t>Disjuntor monopolar DIN 1x20A / 5kA, Curva C</t>
  </si>
  <si>
    <t>Disjuntor monopolar DIN 1x25A / 5kA, Curva C</t>
  </si>
  <si>
    <t>Disjuntor monopolar DIN 1x32A / 5kA, Curva C</t>
  </si>
  <si>
    <t>Disjuntor monopolar DIN 1x40A / 5kA, Curva C</t>
  </si>
  <si>
    <t>Disjuntor monopolar DIN 1x50A / 5kA, Curva C</t>
  </si>
  <si>
    <t>Mini-disjuntor bipolar DIN 2x16A / 10kA, Curva C</t>
  </si>
  <si>
    <t>Mini-disjuntor bipolar DIN 2x20A / 10kA, Curva C</t>
  </si>
  <si>
    <t>Mini-disjuntor bipolar DIN 2x25A / 10kA, Curva C</t>
  </si>
  <si>
    <t>Mini-disjuntor bipolar DIN 2x32A / 10kA, Curva C</t>
  </si>
  <si>
    <t>Mini-disjuntor bipolar DIN 2x40A / 10kA, Curva C</t>
  </si>
  <si>
    <t>Mini-disjuntor bipolar DIN 2x50A / 10kA, Curva C</t>
  </si>
  <si>
    <t>Mini-disjuntor bipolar DIN 2x63A / 10kA, Curva C</t>
  </si>
  <si>
    <t>Mini-disjuntor tripolar DIN 3x16A / 5kA, Curva C</t>
  </si>
  <si>
    <t>Mini-disjuntor tripolar DIN 3x20A / 5kA, Curva C</t>
  </si>
  <si>
    <t>Mini-disjuntor tripolar DIN 3x25A / 5kA, Curva C</t>
  </si>
  <si>
    <t>Mini-disjuntor tripolar DIN 3x32A / 5kA, Curva C</t>
  </si>
  <si>
    <t>Mini-disjuntor tripolar DIN 3x40A / 5kA, Curva C</t>
  </si>
  <si>
    <t>Mini-disjuntor tripolar DIN 3x50A / 5kA, Curva C</t>
  </si>
  <si>
    <t>Mini-disjuntor tetrapolar DIN 4x16A / 10kA, Curva C</t>
  </si>
  <si>
    <t>Mini-disjuntor tetrapolar DIN 4x20A / 10kA, Curva C</t>
  </si>
  <si>
    <t>Mini-disjuntor tetrapolar DIN 4x25A / 10kA, Curva C</t>
  </si>
  <si>
    <t>Mini-disjuntor tetrapolar DIN 4x32A / 10kA, Curva C</t>
  </si>
  <si>
    <t>Mini-disjuntor tetrapolar DIN 4x40A / 10kA, Curva C</t>
  </si>
  <si>
    <t>Mini-disjuntor tetrapolar DIN 4x50A / 10kA, Curva C</t>
  </si>
  <si>
    <t>Disjuntor tripolar em caixa moldada 3x250A / 25kA</t>
  </si>
  <si>
    <t>Disjuntor tripolar em caixa moldada 3x225A / 25kA</t>
  </si>
  <si>
    <t>Disjuntor tripolar em caixa moldada 3x200A / 25kA</t>
  </si>
  <si>
    <t>Disjuntor tripolar em caixa moldada 3x175A / 25kA</t>
  </si>
  <si>
    <t>Disjuntor tripolar em caixa moldada 3x150A / 25kA</t>
  </si>
  <si>
    <t>Disjuntor tripolar em caixa moldada 3x125A / 25kA</t>
  </si>
  <si>
    <t>Disjuntor tripolar em caixa moldada 3x100A / 25kA</t>
  </si>
  <si>
    <t>Disjuntor tripolar em caixa moldada 3x80A / 25kA</t>
  </si>
  <si>
    <t>Disjuntor tripolar em caixa moldada 3x63A / 25kA</t>
  </si>
  <si>
    <t>Disjuntor tripolar em caixa moldada 3x50A / 25kA</t>
  </si>
  <si>
    <t>Disjuntor tripolar em caixa moldada 3x32A / 25kA</t>
  </si>
  <si>
    <t>Disjuntor tripolar em caixa moldada 3x25A / 25kA</t>
  </si>
  <si>
    <t>Disjuntor tripolar em caixa moldada 3x125A / 10kA</t>
  </si>
  <si>
    <t>Disjuntor tripolar em caixa moldada 3x100A / 10kA</t>
  </si>
  <si>
    <t>Disjuntor tripolar em caixa moldada 3x80A / 10kA</t>
  </si>
  <si>
    <t>Disjuntor tripolar em caixa moldada 3x63A / 10kA</t>
  </si>
  <si>
    <t>Disjuntor tripolar em caixa moldada 3x50A / 10kA</t>
  </si>
  <si>
    <t>Disjuntor tripolar em caixa moldada 3x40A / 10kA</t>
  </si>
  <si>
    <t>Disjuntor tripolar em caixa moldada 3x32A / 10kA</t>
  </si>
  <si>
    <t>Disjuntor tripolar em caixa moldada 3x20A / 10kA</t>
  </si>
  <si>
    <t>Disjuntor tripolar em caixa moldada 3x16A / 10kA</t>
  </si>
  <si>
    <t>Disjuntor monopolar 1x63A / 10kA</t>
  </si>
  <si>
    <t>Disjuntor monopolar 1x50A / 10kA</t>
  </si>
  <si>
    <t>Disjuntor monopolar 1x40A / 10kA</t>
  </si>
  <si>
    <t>Disjuntor monopolar 1x32A / 10kA</t>
  </si>
  <si>
    <t>Disjuntor monopolar 1x25A / 10kA</t>
  </si>
  <si>
    <t>Disjuntor monopolar 1x20A / 10kA</t>
  </si>
  <si>
    <t>Disjuntor monopolar 1x16A / 10kA</t>
  </si>
  <si>
    <t>Interruptor DR 2x25A-30mA</t>
  </si>
  <si>
    <t>Interruptor DR 2x40A-30mA</t>
  </si>
  <si>
    <t>Interruptor DR 2x63A-30mA</t>
  </si>
  <si>
    <t>Dispositivo de proteção contra surtos(DPS) 40KA-275V</t>
  </si>
  <si>
    <t>Cartucho para Dispositivo de proteção contra surtos(DPS) 40KA-275V</t>
  </si>
  <si>
    <t>Dispositivo de proteção contra surtos(DPS) 20KA-275V</t>
  </si>
  <si>
    <t>Cartucho para Dispositivo de proteção contra surtos(DPS) 20KA-275V</t>
  </si>
  <si>
    <t>Timer programador horário semanal 2canais</t>
  </si>
  <si>
    <t>Contatora bipolar 20A- acion. 127V</t>
  </si>
  <si>
    <t>Contatora tripolar 32A- acion. 127V</t>
  </si>
  <si>
    <t>Transformador de corrente 200-5A</t>
  </si>
  <si>
    <t>Fusível Dized 4A com base</t>
  </si>
  <si>
    <t>Fusível Dized 5A com base</t>
  </si>
  <si>
    <t>Chave reversora manual U4 para 100A, posições 0, 1 e 2</t>
  </si>
  <si>
    <t>Chave reversora manual U3 para 63A, posições 0, 1 e 2</t>
  </si>
  <si>
    <t>Chave reversora manual U2 para 40A, posições 0, 1 e 2</t>
  </si>
  <si>
    <t>Chave comutadora 3 posições para voltimetro</t>
  </si>
  <si>
    <t>Voltimetro escala 0-400V</t>
  </si>
  <si>
    <t>Amperímetro escala 0-200A</t>
  </si>
  <si>
    <t>Bornes de passagem para cabos 2,5 a 10mm2</t>
  </si>
  <si>
    <t>Bornes de passagem para cabos 16mm2 em diante</t>
  </si>
  <si>
    <t>Quadros e afins</t>
  </si>
  <si>
    <t>Quadro em chapa metálica, de sobrepor, com barramento 400A, espaço para 8 disjuntores em caixa moldada + geral, trilho DIN para equipamentos e instalação de equipamentos no painel</t>
  </si>
  <si>
    <t xml:space="preserve">Quadro em chapa metálica, de sobrepor, com barramento 200A, espaço para 24 mini-disj. monopilares + geral, trilho DIN para equipamentos e instalação de equipamentos no painel </t>
  </si>
  <si>
    <t>Quadro em chapa metálica, de embutir com barramento 80A, espaço para 12+12(T) mini-disj. monopolares + geral</t>
  </si>
  <si>
    <t>Quadro em chapa metálica, de embutir com barramento 80A, espaço para 12+18(T) mini-disj. monopolares + geral</t>
  </si>
  <si>
    <t>Quadro em chapa metálica, de embutir com barramento 80A, espaço para 24+24(T) mini-disj. monopolares + geral</t>
  </si>
  <si>
    <t xml:space="preserve">Quadro em chapa metálica, de sobrepor com barramento 80A, espaço para 12+12(T) mini-disj. monopolares + Geral </t>
  </si>
  <si>
    <t xml:space="preserve">Quadro em chapa metálica, de sobrepor com barramento 80A, espaço para 12+18(T) mini-disj. monopolares + geral </t>
  </si>
  <si>
    <t xml:space="preserve">Quadro em chapa metálica, de sobrepor com barramento 80A, espaço para 24+24(T) mini-disj. monopolares + geral </t>
  </si>
  <si>
    <t xml:space="preserve">Quadro em chapa metálica, de sobrepor com barramento 150A, espaço para 24+24(T) mini-disj. monopolares + geral </t>
  </si>
  <si>
    <t>Quadro em chapa metálica, de sobrepor, para instalação de LEDs indicativos e chaves reversoras liga/desliga para controle da iluminação (Quadros Sinótipos)</t>
  </si>
  <si>
    <t>Caixa metálica, de sobrepor, 400x400mm, com barramento de cobre único e terminais de compressão para aterramento (BEP)</t>
  </si>
  <si>
    <t>Quadro de distrubuição de embutir para disjuntor geral e 24 disjuntores parciais</t>
  </si>
  <si>
    <t>Quadro em chapa metálica, de sobrepor, com barramento trifásico 128A (3/4  x 1/16 pol.), espaço para disj geral +  disjuntores parciais</t>
  </si>
  <si>
    <t>Quadro em chapa metálica, de sobrepor, com barramento trifásico 176A (3/4 x 1/8 pol.), espaço para disj geral +  disjuntores parciais</t>
  </si>
  <si>
    <t>Quadro em chapa metálica, de sobrepor com barramento bifásico 96A (1/2  x 1/16 pol.), espaço geral+ equipamentos em trilho DIN e 12 mini-disj. monopolares no barramento, furação e estampa de espera na porta para instalação de equipamentos.</t>
  </si>
  <si>
    <t>Quadro em chapa metálica, de sobrepor, com barramento trifásico 96A (1/2  x 1/16 pol.), espaço para disj geral + 2 trilhos DIN para disjuntores de manobra e instalação de equipamentos (DPS, bornes etc.)</t>
  </si>
  <si>
    <t xml:space="preserve">Quadro em chapa metálica, de sobrepor, com barramento 96A (1/2  x 1/16 pol.), espaço para disj geral + 2 trilhos DIN para disjuntores de manobra e instalação de equipamentos (DPS, bornes, etc.),  e 2 trilhos DIN verticais junto ao barramento para distribuição dos circuitos </t>
  </si>
  <si>
    <t>Quadro de distrubuição de embutir multi 24+12T</t>
  </si>
  <si>
    <t>Quadro de distrubuição de sobrepor multi 24+24T</t>
  </si>
  <si>
    <t>Quadro de distrubuição de embutir multi 30+12T</t>
  </si>
  <si>
    <t>Quadro de distrubuição de sobrepor multi 30+24T</t>
  </si>
  <si>
    <t>Quadro de distrubuição de embutir multi 36+12T</t>
  </si>
  <si>
    <t>Quadro de distrubuição de sobrepor multi 36+24T</t>
  </si>
  <si>
    <t>Caixa para meidção indireta 300x400x200</t>
  </si>
  <si>
    <t>Caixa para proteção  260x200x90</t>
  </si>
  <si>
    <t>Distribuidor geral de telefonia 40x40x14</t>
  </si>
  <si>
    <t>Distribuidor geral de telefonia 60x60x14</t>
  </si>
  <si>
    <t>Distribuidor geral de telefonia 80x80x14</t>
  </si>
  <si>
    <t>Eletrocalhas, eletrodutos e afins</t>
  </si>
  <si>
    <t>Eletrocalha metálica lisa com tampa e acessórios 100mmx50mm, bipartida</t>
  </si>
  <si>
    <t>Eletrocalha metálica lisa com tampa e acessórios 75mmx50mm</t>
  </si>
  <si>
    <t>Eletrocalha metálica lisa com tampa e acessórios 50mmx50mm</t>
  </si>
  <si>
    <t>Eletrocalha metálica lisa bipartida com tampa e acessórios 150mmx50mm</t>
  </si>
  <si>
    <t>Eletrocalha metálica com tampa e acessórios 150mmx50mm</t>
  </si>
  <si>
    <t>Perfilado metálico com acessórios 38mmx38mm</t>
  </si>
  <si>
    <t>Eletroduto em Ferro Galvanizado eletrolitico linha leve III (Ø3/4")</t>
  </si>
  <si>
    <t>br</t>
  </si>
  <si>
    <t>Eletroduto em Ferro Galvanizado eletrolitico linha leve III (Ø1")</t>
  </si>
  <si>
    <t>Eletroduto em Ferro Galvanizado eletrolitico linha leve III (Ø1.1/4")</t>
  </si>
  <si>
    <t>Eletroduto em Ferro Galvanizado eletrolitico linha leve III (Ø1.1/2")</t>
  </si>
  <si>
    <t>Seal-Tube 3/4" metálico e acessórios</t>
  </si>
  <si>
    <t>Seal-Tube 1" metálico e acessórios</t>
  </si>
  <si>
    <t>Eletroduto de PVC rígido 2"</t>
  </si>
  <si>
    <t>Eletroduto de PVC rígido 3"</t>
  </si>
  <si>
    <t>Eletroduto de PVC rígido 4"</t>
  </si>
  <si>
    <t>Curvas 90° em ferro galvanizado (Ø 3/4")</t>
  </si>
  <si>
    <t>Curvas 90° em ferro galvanizado (Ø1")</t>
  </si>
  <si>
    <t>Curvas 90° em ferro galvanizado (Ø1.1/4")</t>
  </si>
  <si>
    <t>Curvas 90° em ferro galvanizado (Ø1.1/2")</t>
  </si>
  <si>
    <t>Luvas de encaixe rápido linha  Leve III (Ø 3/4")</t>
  </si>
  <si>
    <t>Luvas de encaixe rápido linha  Leve III (Ø 1")</t>
  </si>
  <si>
    <t>Luvas de encaixe rápido linha  Leve III (Ø 1.1/4")</t>
  </si>
  <si>
    <t>Luvas de encaixe rápido linha  Leve III (Ø 1.1/2")</t>
  </si>
  <si>
    <t>Abraçadeiras tipo “D” com cunha para eletroduto (Ø 3/4")</t>
  </si>
  <si>
    <t>Abraçadeiras tipo “D” com cunha para eletroduto (Ø1 ")</t>
  </si>
  <si>
    <t>Abraçadeiras tipo “D” com cunha para eletroduto (Ø1 .1/2")</t>
  </si>
  <si>
    <t>Arrela e Bucha para Conduletes  (Ø1.1/2")</t>
  </si>
  <si>
    <t>Tirante Roscado 3/8" e acessórios para fixação 3m</t>
  </si>
  <si>
    <t>Condulete Metálico, (Ø3/4")</t>
  </si>
  <si>
    <t>Conduletes Metálico (Ø1")</t>
  </si>
  <si>
    <t>Condulete Metálico, (Ø1.1/4")</t>
  </si>
  <si>
    <t>Condulete Metálico, (Ø1.1/2")</t>
  </si>
  <si>
    <t>Caixa metálica 4"x2"</t>
  </si>
  <si>
    <t>Caixa Octogonal fundo móvel</t>
  </si>
  <si>
    <t>Espelho com furo central</t>
  </si>
  <si>
    <t>Adaptador Canaleta 25mm /  3x Eletroduto ø1"</t>
  </si>
  <si>
    <t>Porta equipamentos 3 RJ45 e 2 Tomadas</t>
  </si>
  <si>
    <t>Caixa de piso para 2 tomadas RJ45 e 2 tomadas elétricas</t>
  </si>
  <si>
    <t>Caixa de passagem metálica 100mmx100mm</t>
  </si>
  <si>
    <t>Arame guia de aço galvanizado com ou sem revestimento em PVC diâmetro 1.65mm</t>
  </si>
  <si>
    <t>Interruptores e Tomadas</t>
  </si>
  <si>
    <t>Tomada 2P+T 15A/250V</t>
  </si>
  <si>
    <t>Tomada 2P+T 20A/250V com espelho</t>
  </si>
  <si>
    <t>Interrupotor simples com espelho</t>
  </si>
  <si>
    <t>Interrupotor duplo com espelho</t>
  </si>
  <si>
    <t>Interrupotor triplo com espelho</t>
  </si>
  <si>
    <t>Relê fotoelétrico crepuscular</t>
  </si>
  <si>
    <t>Interruptor sensor de presença</t>
  </si>
  <si>
    <t>Sensor de presença infravermelho de teto com relé de contato seco</t>
  </si>
  <si>
    <t>Cabos</t>
  </si>
  <si>
    <t>Cabo de cobre, flexível (cl. 5), PVC, 750V - 2,5 mm²</t>
  </si>
  <si>
    <t>Cabo de cobre, flexível (cl. 5), PVC, 750V - 4 mm²</t>
  </si>
  <si>
    <t>Cabo de cobre, flexível (cl. 5), PVC, 750V - 6 mm²</t>
  </si>
  <si>
    <t>Cabo de cobre, flexível (cl. 5), PVC, 750V - 10 mm²</t>
  </si>
  <si>
    <t>Cabo de cobre, flexível (cl. 5), PVC, 750V - 16 mm²</t>
  </si>
  <si>
    <t>Cabo de cobre, flexível (cl. 5), PVC, 750V - 25 mm²</t>
  </si>
  <si>
    <t>Cabo de cobre, flexível (cl. 5), PVC, 750V - 35 mm²</t>
  </si>
  <si>
    <t>Cabo de cobre,  flexível (cl. 5), PVC, 750V - 50mm²</t>
  </si>
  <si>
    <t>Cabo de cobre,  flexível  (cl. 5), PVC, 750V - 70mm²</t>
  </si>
  <si>
    <t>Cabo de cobre,  flexível  (cl. 5), PVC, 750V - 95mm²</t>
  </si>
  <si>
    <t>Cabo de cobre,  flexível  (cl. 5), PVC, 750V - 120mm²</t>
  </si>
  <si>
    <t>Cabo de cobre,  flexível  (cl. 5), PVC, 750V - 150mm²</t>
  </si>
  <si>
    <t>Cabo de cobre,  flexível  (cl. 5), PVC, 750V - 185mm²</t>
  </si>
  <si>
    <t>Cabo de cobre,  flexível  (cl. 5), PVC, 750V - 240mm²</t>
  </si>
  <si>
    <t>Cabo de cobre, flexível (cl. 5), XLPE, 0,6/1KV - 2,5 mm²</t>
  </si>
  <si>
    <t>Cabo de cobre, flexível (cl. 5), XLPE, 0,6/1KV - 4 mm²</t>
  </si>
  <si>
    <t>Cabo de cobre, flexível (cl. 5), XLPE, 0,6/1KV - 6 mm²</t>
  </si>
  <si>
    <t>Cabo de cobre, flexível (cl. 5), XLPE, 0,6/1KV - 10 mm²</t>
  </si>
  <si>
    <t>Cabo de cobre, flexível (cl. 5), XLPE, 0,6/1KV - 16 mm²</t>
  </si>
  <si>
    <t>Cabo de cobre, flexível (cl. 5), XLPE, 0,6/1KV - 25 mm²</t>
  </si>
  <si>
    <t>Cabo de cobre, flexível (cl. 5), XLPE, 0,6/1KV - 35 mm²</t>
  </si>
  <si>
    <t>Cabo de cobre,  flexível (cl. 5), XLPE, 0,6/1KV - 50mm²</t>
  </si>
  <si>
    <t>Cabo de cobre,  flexível  (cl. 5),XLPE, 0,6/1KV- 70mm²</t>
  </si>
  <si>
    <t>Cabo de cobre,  flexível  (cl. 5), XLPE, 0,6/1KV- 95mm²</t>
  </si>
  <si>
    <t>Cabo de cobre,  flexível  (cl. 5), XLPE, 0,6/1KV- 120mm²</t>
  </si>
  <si>
    <t>Cabo de cobre,  flexível  (cl. 5), XLPE, 0,6/1KV - 150mm²</t>
  </si>
  <si>
    <t>Cabo de cobre,  flexível  (cl. 5), XLPE, 0,6/1KV - 185mm²</t>
  </si>
  <si>
    <t>Cabo de cobre,  flexível  (cl. 5), XLPE, 0,6/1KV- 240mm²</t>
  </si>
  <si>
    <t>Iluminação</t>
  </si>
  <si>
    <t>Luminária de embutir 2x28w com aletas, lâmpadas e reator</t>
  </si>
  <si>
    <t>Luminária de sobrepor 2x28w com aletas, lâmpadas e reator</t>
  </si>
  <si>
    <t>Luminária de embutir 4x14w com aletas, lâmpadas e reator</t>
  </si>
  <si>
    <t>Luminária de embutir 2x14w com aletas, lâmpadas e reator</t>
  </si>
  <si>
    <t>Luminária de sobrepor 2x14w com aletas, lâmpadas e reator</t>
  </si>
  <si>
    <t>Luminária de embutir 4x16w com aletas, lâmpadas e reator</t>
  </si>
  <si>
    <t>Luminária de embutir 2x16w com aletas, lâmpadas e reator</t>
  </si>
  <si>
    <t>Luminária de sobrepor 2x16w com aletas, lâmpadas e reator</t>
  </si>
  <si>
    <t>Luminária PL de embutir com 2 lâmpadas fluorescentes compactas 2x26w</t>
  </si>
  <si>
    <t>Luminária PL de sobrepor com 2 lâmpadas fluorescentes compactas 2x26w</t>
  </si>
  <si>
    <t>Arandela com lâmpada incandescente 60w</t>
  </si>
  <si>
    <t>Chicote para ligação da luminária do ATM (cabo 3x1mm2+plug 2P+T macho)</t>
  </si>
  <si>
    <t>Lâmpada fluorescente tubular 18W, 4000K, 1350 lúmens</t>
  </si>
  <si>
    <t>Reator Eletrônico Bivolt 2x18W</t>
  </si>
  <si>
    <t>Módulo autônomo de iluminação de emergência 2 x 9W-bivolt</t>
  </si>
  <si>
    <t>Módulo autônomo de iluminação de emergência 2 x 9W-bivolt (Saída)</t>
  </si>
  <si>
    <t>Rack, acessórios e afins</t>
  </si>
  <si>
    <t>Rack de piso fechado de 44 U em chapa de aço, 19", 570mm</t>
  </si>
  <si>
    <t>Rack de piso fechado de 36 U U em chapa de aço, 19", 570mm</t>
  </si>
  <si>
    <t>Rack de piso fechado de 24U U em chapa de aço, 19", 570mm</t>
  </si>
  <si>
    <t>Rack de parede fechado de 12 U U em chapa de aço, 19", 570mm</t>
  </si>
  <si>
    <t>Bandeja Fixa Dupla 1U, 500mm</t>
  </si>
  <si>
    <t>Kit de Ventilação com 2 ventiladores para rack 19"</t>
  </si>
  <si>
    <t>Guia de Cabos Horizontal Fechado</t>
  </si>
  <si>
    <t>Guia de Cabos Vertical Fechado</t>
  </si>
  <si>
    <t>Régua 8 Tomadas 2P+T</t>
  </si>
  <si>
    <t>Kit Porca Gaiola</t>
  </si>
  <si>
    <t>Tomada RJ 45  cat. 5e padrão AMP ou Furukawa c/ espelho</t>
  </si>
  <si>
    <t>Voice Pannel</t>
  </si>
  <si>
    <t>Patch - panel  (painel de ligação), 24 posições, categoria 5, 19” de largura, com tomadas RJ-45, categoria 5e</t>
  </si>
  <si>
    <t>Bloco BLI-10 pares</t>
  </si>
  <si>
    <t>Bloco cook 10 pares com DPS</t>
  </si>
  <si>
    <t>Conector BNC macho para cabo RG59</t>
  </si>
  <si>
    <t>Conector SMZ</t>
  </si>
  <si>
    <t>Patch-panel, 16 posições BNC, 19” de largura</t>
  </si>
  <si>
    <t>Cabos comunicação</t>
  </si>
  <si>
    <t>Cabo UTP - Cat5e</t>
  </si>
  <si>
    <t>Cabo CCI 50-2</t>
  </si>
  <si>
    <t>Cabo CCI 50-6</t>
  </si>
  <si>
    <t>Cabo CCI-10P</t>
  </si>
  <si>
    <t>Cabo CCI-30P</t>
  </si>
  <si>
    <t>Adapter-cable azul , 3m, com cover  categoria 5e</t>
  </si>
  <si>
    <t>Patch-Cord amarelo , 1,5m, sem cover  categoria 5e</t>
  </si>
  <si>
    <t>Patch-Cord verde , 1,5m, sem cover  categoria 5e,</t>
  </si>
  <si>
    <t>Patch-cable azul , 1,5m UTP 4 pares, sem cover, RJ-45  categoria 5e</t>
  </si>
  <si>
    <t>Patch-Cord cinza , 2,5m, sem cover  categoria 5e</t>
  </si>
  <si>
    <t>Cabo manga 4 vias 26AWG</t>
  </si>
  <si>
    <t>Cabo de cobre, flexível (cl. 5), PVC, bifilar polarizado - 2x2,5 mm² Alimentação DC</t>
  </si>
  <si>
    <t>Cabo RG59, malha de cobre 95%</t>
  </si>
  <si>
    <t>Patch-cable branco , 1,5m RG59, sem cover , BNC</t>
  </si>
  <si>
    <t>Equipamentos e acessórios diversos</t>
  </si>
  <si>
    <t>Botão Iluminado, com retenção, LED Vermelho, 127Vca, ø22mm</t>
  </si>
  <si>
    <t>Fonte Retificadora Dual, entrada 220VCA, saída 12VCC 8A</t>
  </si>
  <si>
    <t>Elemento de paralelismo de fontes CC, diodos</t>
  </si>
  <si>
    <t>Botão Iluminado, com retenção, LED Vermelho, 12Vcc, ø22mm</t>
  </si>
  <si>
    <t>Sinaleiro Luminoso, LED Vermelho, 12Vcc, ø22mm</t>
  </si>
  <si>
    <t>Sinaleiro Luminoso, LED Verde, 12Vcc, ø22mm</t>
  </si>
  <si>
    <t>Sinaleiro Luminoso, LED Amarelo, 12Vcc, ø22mm</t>
  </si>
  <si>
    <t>Timer programador horário semanal 1 canal</t>
  </si>
  <si>
    <t>Espiral-tube de acabamento em todas fiações de mesas e rack</t>
  </si>
  <si>
    <t>Adaptador para tomada universal 2P+T para padrão novo(NBR14136)</t>
  </si>
  <si>
    <t>Controle de acesso</t>
  </si>
  <si>
    <t>Fechadura eletromagnética 150 Kgs, incl. suporte</t>
  </si>
  <si>
    <t>Suporte de fixação da fechadura</t>
  </si>
  <si>
    <t>Teclado de acesso</t>
  </si>
  <si>
    <t>Botoeira de acionamento de saída</t>
  </si>
  <si>
    <t>Fonte de alimentação e bateria</t>
  </si>
  <si>
    <t>SERVIÇOS</t>
  </si>
  <si>
    <t>Identificação geral de pontos elétricos, lógicos, telefônicos, CFTV, quadros, etc,</t>
  </si>
  <si>
    <t>VIDROS</t>
  </si>
  <si>
    <t>Fornecimento e instalação de vidro laminado ( 8 mm )</t>
  </si>
  <si>
    <t>Fornecimento e instalação de vidro laminado ( 6 mm )</t>
  </si>
  <si>
    <t>Fornecimento e instalação de vidro liso ( 4 mm )</t>
  </si>
  <si>
    <t xml:space="preserve">CAIXILHOS </t>
  </si>
  <si>
    <t>SERRALHERIA</t>
  </si>
  <si>
    <t>Fechamento com chapa expandida tipo fixa, abrir  ou correr</t>
  </si>
  <si>
    <t>Fechamento com tela otis tipo fixa, abrir  ou correr</t>
  </si>
  <si>
    <t>Grade  barras redondas Ø 7/8" , fixa ou abrir</t>
  </si>
  <si>
    <t>Guarda-corpo de aço inox  inclusive fechamento em vidro laminado 8 mm</t>
  </si>
  <si>
    <t>Corrimão duplo de aço inox fixado na parede</t>
  </si>
  <si>
    <t>FERRAGENS</t>
  </si>
  <si>
    <t>Fornecimento e instalação  de ferragem, acabamento cromado para portas e painéis de vidro de correr, incluindo demais  fixações e todos os arremates necessários</t>
  </si>
  <si>
    <t>Puxador de alumínio quadrado para porta de vidro padrão Caixa</t>
  </si>
  <si>
    <t>Mola aérea para portas com controle de acesso</t>
  </si>
  <si>
    <t>Mola Dorma BTS 75 R - potência 5 (sem travamento a 90º)</t>
  </si>
  <si>
    <t>Fornecimento e instalação de abertura de vão em parede de divisória para passa malotes, incluindo arremates e acabamento das quinas, utilizando os perfis do sistema</t>
  </si>
  <si>
    <t>Fornecimento e aplicação de película de controle solar</t>
  </si>
  <si>
    <t>Fornecimento e aplicação de película opaca</t>
  </si>
  <si>
    <t xml:space="preserve">Perfil de alumínio anodizado natural em divsórias leves para controle de acesso, para botoeira de acionamento e sinalizador </t>
  </si>
  <si>
    <t>Persiana, marca Luxaflex linha Metais Preciosos ou similar</t>
  </si>
  <si>
    <t>Proteção para guichê baixo de caixa</t>
  </si>
  <si>
    <t>Instalação de passa-objeto, fornecido pela Caixa</t>
  </si>
  <si>
    <t>Corrimão duplo (em dois lados) de aço inox fixado de pedestal</t>
  </si>
  <si>
    <t>Fornecimento e instalação de novo subpórtico (goleira), incl. pintura automotiva azul padrão Caixa, furações para botoeira</t>
  </si>
  <si>
    <t>Fornecimento e instalação de piso granito cinza andorinha polido 2cm</t>
  </si>
  <si>
    <t>11.10</t>
  </si>
  <si>
    <t>12.3</t>
  </si>
  <si>
    <t>12.4</t>
  </si>
  <si>
    <t>12.5</t>
  </si>
  <si>
    <t>12.6</t>
  </si>
  <si>
    <t>12.7</t>
  </si>
  <si>
    <t>13.1</t>
  </si>
  <si>
    <t>13.2</t>
  </si>
  <si>
    <t>13.3</t>
  </si>
  <si>
    <t>13.4</t>
  </si>
  <si>
    <t>13.5</t>
  </si>
  <si>
    <t>13.6</t>
  </si>
  <si>
    <t>13.7</t>
  </si>
  <si>
    <t>13.8</t>
  </si>
  <si>
    <t>13.9</t>
  </si>
  <si>
    <t>13.10</t>
  </si>
  <si>
    <t>13.11</t>
  </si>
  <si>
    <t>13.12</t>
  </si>
  <si>
    <t>14.1</t>
  </si>
  <si>
    <t>14.2</t>
  </si>
  <si>
    <t>14.3</t>
  </si>
  <si>
    <t>14.4</t>
  </si>
  <si>
    <t>14.5</t>
  </si>
  <si>
    <t>15.1</t>
  </si>
  <si>
    <t>15.2</t>
  </si>
  <si>
    <t>15.3</t>
  </si>
  <si>
    <t>15.4</t>
  </si>
  <si>
    <t>15.5</t>
  </si>
  <si>
    <t>15.6</t>
  </si>
  <si>
    <t>16.1</t>
  </si>
  <si>
    <t>16.2</t>
  </si>
  <si>
    <t>16.3</t>
  </si>
  <si>
    <t>16.4</t>
  </si>
  <si>
    <t>16.5</t>
  </si>
  <si>
    <t>16.6</t>
  </si>
  <si>
    <t>16.7</t>
  </si>
  <si>
    <t>16.8</t>
  </si>
  <si>
    <t>16.9</t>
  </si>
  <si>
    <t>16.10</t>
  </si>
  <si>
    <t>16.11</t>
  </si>
  <si>
    <t>16.12</t>
  </si>
  <si>
    <t>16.13</t>
  </si>
  <si>
    <t>16.14</t>
  </si>
  <si>
    <t>Canaleta de alumínio 73x25mm com tampa e septos</t>
  </si>
  <si>
    <t>Canaleta de Alumínio 73x45mm com tampa e septos</t>
  </si>
  <si>
    <t>18.1</t>
  </si>
  <si>
    <t>18.2</t>
  </si>
  <si>
    <t>18.3</t>
  </si>
  <si>
    <t>18.4</t>
  </si>
  <si>
    <t>18.5</t>
  </si>
  <si>
    <t>18.6</t>
  </si>
  <si>
    <t>18.7</t>
  </si>
  <si>
    <t>18.8</t>
  </si>
  <si>
    <t>18.9</t>
  </si>
  <si>
    <t>18.10</t>
  </si>
  <si>
    <t>18.11</t>
  </si>
  <si>
    <t>19.1</t>
  </si>
  <si>
    <t>19.2</t>
  </si>
  <si>
    <t>20.1</t>
  </si>
  <si>
    <t>20.2</t>
  </si>
  <si>
    <t>17.1</t>
  </si>
  <si>
    <t>17.2</t>
  </si>
  <si>
    <t>17.3</t>
  </si>
  <si>
    <t>17.4</t>
  </si>
  <si>
    <t>17.5</t>
  </si>
  <si>
    <t>17.6</t>
  </si>
  <si>
    <t>17.7</t>
  </si>
  <si>
    <t>17.8</t>
  </si>
  <si>
    <t>17.9</t>
  </si>
  <si>
    <t>17.10</t>
  </si>
  <si>
    <t>17.11</t>
  </si>
  <si>
    <t>Corrimão duplo de aço inox fixado em pedestal</t>
  </si>
  <si>
    <t>Ponto de sprinkles completo, inclusive rede</t>
  </si>
  <si>
    <t>2.14</t>
  </si>
  <si>
    <t>2.15</t>
  </si>
  <si>
    <t>2.16</t>
  </si>
  <si>
    <t>2.17</t>
  </si>
  <si>
    <t>2.18</t>
  </si>
  <si>
    <t>2.19</t>
  </si>
  <si>
    <t>2.20</t>
  </si>
  <si>
    <t>2.21</t>
  </si>
  <si>
    <t>2.22</t>
  </si>
  <si>
    <t>2.23</t>
  </si>
  <si>
    <t>2.24</t>
  </si>
  <si>
    <t>2.25</t>
  </si>
  <si>
    <t>2.26</t>
  </si>
  <si>
    <t>2.27</t>
  </si>
  <si>
    <t>2.28</t>
  </si>
  <si>
    <t>2.29</t>
  </si>
  <si>
    <t>2.30</t>
  </si>
  <si>
    <t>2.31</t>
  </si>
  <si>
    <t>2.32</t>
  </si>
  <si>
    <t>2.33</t>
  </si>
  <si>
    <t>2.34</t>
  </si>
  <si>
    <t>Demolição de revestimento de parede (qualquer material)</t>
  </si>
  <si>
    <t>2.35</t>
  </si>
  <si>
    <t>2.36</t>
  </si>
  <si>
    <t>2.37</t>
  </si>
  <si>
    <t>2.38</t>
  </si>
  <si>
    <t>Remoção de peitoril, soleira, rodapés, degraus, espelhos, tabeiras e outros(em qualquer material)</t>
  </si>
  <si>
    <t>Demolição de estrutura de concreto armado(lajes, vigas, pilares, escadas e outros)</t>
  </si>
  <si>
    <t>Demolição de estrutura metálica(lajes, vigas, pilares, escadas e outros)</t>
  </si>
  <si>
    <t>Demolição de estrutura de madeira(lajes, vigas, pilares, escadas e outros)</t>
  </si>
  <si>
    <t>2.39</t>
  </si>
  <si>
    <t>2.40</t>
  </si>
  <si>
    <t>2.41</t>
  </si>
  <si>
    <t>2.42</t>
  </si>
  <si>
    <t>2.43</t>
  </si>
  <si>
    <t>2.44</t>
  </si>
  <si>
    <t>2.45</t>
  </si>
  <si>
    <t>2.46</t>
  </si>
  <si>
    <t>2.47</t>
  </si>
  <si>
    <t>2.48</t>
  </si>
  <si>
    <t>2.49</t>
  </si>
  <si>
    <t>Demolição de painéis divisórios(qualquer material)</t>
  </si>
  <si>
    <t>Demolição de revestimento de piso(qualquer material)</t>
  </si>
  <si>
    <t>Remoção de piso elevado, tablado, plataforma técnica e outros removíveis (qualquer material)</t>
  </si>
  <si>
    <t>Demolição de revestimento de forro (qualquer material)</t>
  </si>
  <si>
    <t>Demolição de estrutura de forro (qualquer material)</t>
  </si>
  <si>
    <t>Demolição de cobertura (qualquer material)</t>
  </si>
  <si>
    <t>Demolição de estrutura de cobertura (qualquer material)</t>
  </si>
  <si>
    <t>Demolição de calha/algeros/rufo/cumeeira/capemaneto (qualquer material)</t>
  </si>
  <si>
    <t>Remoção de esquadrias (qualquer material)</t>
  </si>
  <si>
    <t>Biombo frente de caixa-Esquadrias de alumínio anodizado natural, incl. estrutura de sustentação na estrutura do prédio, vidro temperado 10mm e película de segurança duplo  refletiva SV ref.: RN07GSRPS, LLumar, ou equivalente (considerada área de vidro), incl. fixação na estrutura da edificação</t>
  </si>
  <si>
    <t>Acompanhamento/arremates das Instalação de novas portas giratórias/eclusas (PSDM/Eclusa -forn.pela Caixa)</t>
  </si>
  <si>
    <t>Fechamento vertical em alumínio anodizado natural fixo e móvel, incl. estrutura de sustentação na estrutura do prédio e/ou estrutura metálica complementar</t>
  </si>
  <si>
    <t>ESTRUTURAL</t>
  </si>
  <si>
    <t>ESQUADRIAS</t>
  </si>
  <si>
    <t>MADEIRA</t>
  </si>
  <si>
    <t>ALUMÍNIO E METAL</t>
  </si>
  <si>
    <t>Fornecimento e montagem de forro de PVC tipo régua, incluindo perfis, dispositivos de fixação e demais elementos do sistema(incluso rodaforro)</t>
  </si>
  <si>
    <t>Remanejo de peças sanitárias  -  louças, metais e acessórios sanitários</t>
  </si>
  <si>
    <t>Remanejo de peças elétricas  -  luminárias, tomadas e outros</t>
  </si>
  <si>
    <t>Remanejo de peças de PPCI  -  hidrante, sprinkler e outros</t>
  </si>
  <si>
    <t>Remoção de peças sanitárias  -  louças, metais e acessórios sanitários</t>
  </si>
  <si>
    <t>Remoção de peças elétricas  -  luminárias, tomadas e outros</t>
  </si>
  <si>
    <t>2.50</t>
  </si>
  <si>
    <t>2.51</t>
  </si>
  <si>
    <t>2.52</t>
  </si>
  <si>
    <t>MOVIMENTO DE TERRA</t>
  </si>
  <si>
    <t>Painel de vedação de outros materiais (madeira, MDF e outros)</t>
  </si>
  <si>
    <t>2.53</t>
  </si>
  <si>
    <t>2.54</t>
  </si>
  <si>
    <t>Remoção de vidros (qualquer tipo e espessura)</t>
  </si>
  <si>
    <t>Remoção de persianas, cortinas e outros</t>
  </si>
  <si>
    <t>Remoção de  películas, adesivos e outros</t>
  </si>
  <si>
    <t>Placa de obras e sinalização de segurança</t>
  </si>
  <si>
    <t>1.4</t>
  </si>
  <si>
    <t>1.5</t>
  </si>
  <si>
    <t>Remanejo de rede e ponto elétrico e outros</t>
  </si>
  <si>
    <t>Remanejo de rede e ponto anti-incêndio e outros</t>
  </si>
  <si>
    <t>Remanejo de rede e ponto ar condicionado (de dutos, linhas de cobre, difusores e outros)</t>
  </si>
  <si>
    <t>Remoção de rede de SPDA  - cabos de cobre e outros</t>
  </si>
  <si>
    <t>2.55</t>
  </si>
  <si>
    <t>Remanejo de peças de ar condicionado  -  equipamentos, tomada e outros</t>
  </si>
  <si>
    <t>Remoção de corrimãos, guarda-corpo, corrimão com guarda-corpo e outros(em qualquer material)</t>
  </si>
  <si>
    <t>Remoção de alçapão, escada marinheiro e outros(em qualquer material)</t>
  </si>
  <si>
    <t>2.56</t>
  </si>
  <si>
    <t>2.57</t>
  </si>
  <si>
    <t>2.58</t>
  </si>
  <si>
    <t>Anular pontos hidrossanitário, incl. tamponar e embutir na parede/piso/teto</t>
  </si>
  <si>
    <t>Anular pontos eletrológico, incl. tamponar e embutir na parede/piso/teto</t>
  </si>
  <si>
    <t>Anular pontos de SPDA, incl. tamponar e embutir na parede/piso/teto</t>
  </si>
  <si>
    <t>Anular pontos climatização, incl. tamponar e embutir na parede/piso/teto</t>
  </si>
  <si>
    <t>Remoção de peças de ar condicionado  -  equipamentos, tomadas e outros</t>
  </si>
  <si>
    <t>Remoção de rede de ar condicionado - dutos, linhas de cobre e outros</t>
  </si>
  <si>
    <t>Remoção de rede hidrossanitária - água, cloacal, pluvial e outros</t>
  </si>
  <si>
    <t>Remoção de peças de SPDA  -  balisadores, pararaios, aterramanetos e outros</t>
  </si>
  <si>
    <t>Remanejo de peças de SPDA  - balisadores, pararaio e outros</t>
  </si>
  <si>
    <t>Porta veneziana de alumínio anodizado natural - abrir/correr</t>
  </si>
  <si>
    <t xml:space="preserve">Porta caixilho de alumínio anodizado natural - abrir/correr </t>
  </si>
  <si>
    <t>Janela veneziana de alumínio anodizado natural  - abrir /correr/max-ar</t>
  </si>
  <si>
    <t>4.2</t>
  </si>
  <si>
    <t>6.9</t>
  </si>
  <si>
    <t>6.10</t>
  </si>
  <si>
    <t>6.11</t>
  </si>
  <si>
    <t>6.12</t>
  </si>
  <si>
    <t>Fornecimento e instalação de piso tátil poliéster - alerta e / ou       direcional - de sobrepor para área interna</t>
  </si>
  <si>
    <t>Fornecimento e instalação de soleiras, espelhos e degraus em basalto polido 2cm</t>
  </si>
  <si>
    <t>Fornecimento e instalação de rodapé em granito cinza andorinha polido</t>
  </si>
  <si>
    <t xml:space="preserve">Fornecimento e instalação de rodapé cerâmico </t>
  </si>
  <si>
    <t>Fornecimento e instalação de pavimentação interna em basalto regular polido 40x40cm  2 cm</t>
  </si>
  <si>
    <t>Adequar e limpar forro existente</t>
  </si>
  <si>
    <t>Adequar e limpar cobertura existente</t>
  </si>
  <si>
    <t>Adequação - remoção, reforma e recolocação de vão e de esquadrias metálica, vidro, madeira e outros, incl. recolocação</t>
  </si>
  <si>
    <t>Remoção de rede elétrica - eletrodutos, cabeamentos e outros</t>
  </si>
  <si>
    <t>7.1.1</t>
  </si>
  <si>
    <t>7.1.2</t>
  </si>
  <si>
    <t>7.1.3</t>
  </si>
  <si>
    <t>7.1.4</t>
  </si>
  <si>
    <t>7.1.5</t>
  </si>
  <si>
    <t>7.2.1</t>
  </si>
  <si>
    <t>7.2.2</t>
  </si>
  <si>
    <t>7.2.3</t>
  </si>
  <si>
    <t>7.2.4</t>
  </si>
  <si>
    <t>7.2.5</t>
  </si>
  <si>
    <t>7.2.6</t>
  </si>
  <si>
    <t>7.2.7</t>
  </si>
  <si>
    <t>7.2.8</t>
  </si>
  <si>
    <t>7.2.9</t>
  </si>
  <si>
    <t>7.2.10</t>
  </si>
  <si>
    <t>7.2.11</t>
  </si>
  <si>
    <t>7.2.12</t>
  </si>
  <si>
    <t>7.3.1</t>
  </si>
  <si>
    <t>7.3.2</t>
  </si>
  <si>
    <t>7.3.3</t>
  </si>
  <si>
    <t>8.4</t>
  </si>
  <si>
    <t>8.5</t>
  </si>
  <si>
    <t>8.6</t>
  </si>
  <si>
    <t>8.7</t>
  </si>
  <si>
    <t>11.12</t>
  </si>
  <si>
    <t xml:space="preserve">Barra de porta para PCD, marca Mahler, Deca ou similar </t>
  </si>
  <si>
    <t>11.13</t>
  </si>
  <si>
    <t>pr</t>
  </si>
  <si>
    <t>Demolição/acerto de contrapiso(regularização) simples até 5 cm - plano ou rampa</t>
  </si>
  <si>
    <t>11.14</t>
  </si>
  <si>
    <t>Puxador/maçaneta de porta outro padrão</t>
  </si>
  <si>
    <t>11.15</t>
  </si>
  <si>
    <t>2.59</t>
  </si>
  <si>
    <t>Chapa de inox escovado para porta de sanitário de PCD</t>
  </si>
  <si>
    <t>7.3.4</t>
  </si>
  <si>
    <t>Fornecimento e aplicação de impermeabilização de ralos</t>
  </si>
  <si>
    <t>18.2.1</t>
  </si>
  <si>
    <t>18.3.1</t>
  </si>
  <si>
    <t>18.5.1</t>
  </si>
  <si>
    <t>18.6.1</t>
  </si>
  <si>
    <t>18.7.1</t>
  </si>
  <si>
    <t>18.8.1</t>
  </si>
  <si>
    <t>18.9.1</t>
  </si>
  <si>
    <t>18.11.1</t>
  </si>
  <si>
    <t>14.6</t>
  </si>
  <si>
    <t>14.7</t>
  </si>
  <si>
    <t>14.8</t>
  </si>
  <si>
    <t>14.9</t>
  </si>
  <si>
    <t>14.10</t>
  </si>
  <si>
    <t>14.11</t>
  </si>
  <si>
    <t>14.12</t>
  </si>
  <si>
    <t>14.13</t>
  </si>
  <si>
    <t>14.14</t>
  </si>
  <si>
    <t>14.15</t>
  </si>
  <si>
    <t>14.16</t>
  </si>
  <si>
    <t>14.18</t>
  </si>
  <si>
    <t>14.19</t>
  </si>
  <si>
    <t>14.20</t>
  </si>
  <si>
    <t>17.12</t>
  </si>
  <si>
    <t>17.13</t>
  </si>
  <si>
    <t>17.14</t>
  </si>
  <si>
    <t>17.15</t>
  </si>
  <si>
    <t>17.16</t>
  </si>
  <si>
    <t>17.17</t>
  </si>
  <si>
    <t>17.18</t>
  </si>
  <si>
    <t>17.19</t>
  </si>
  <si>
    <t>17.20</t>
  </si>
  <si>
    <t>17.21</t>
  </si>
  <si>
    <t>17.22</t>
  </si>
  <si>
    <t>17.23</t>
  </si>
  <si>
    <t>17.24</t>
  </si>
  <si>
    <t>17.25</t>
  </si>
  <si>
    <t>17.26</t>
  </si>
  <si>
    <t>17.27</t>
  </si>
  <si>
    <t>17.28</t>
  </si>
  <si>
    <t>17.29</t>
  </si>
  <si>
    <t>17.30</t>
  </si>
  <si>
    <t>17.31</t>
  </si>
  <si>
    <t>18.1.1</t>
  </si>
  <si>
    <t>18.1.2</t>
  </si>
  <si>
    <t>18.1.3</t>
  </si>
  <si>
    <t>18.1.4</t>
  </si>
  <si>
    <t>18.1.5</t>
  </si>
  <si>
    <t>18.1.6</t>
  </si>
  <si>
    <t>18.1.7</t>
  </si>
  <si>
    <t>18.1.8</t>
  </si>
  <si>
    <t>18.1.9</t>
  </si>
  <si>
    <t>18.1.10</t>
  </si>
  <si>
    <t>18.1.11</t>
  </si>
  <si>
    <t>18.1.12</t>
  </si>
  <si>
    <t>18.1.13</t>
  </si>
  <si>
    <t>18.1.14</t>
  </si>
  <si>
    <t>18.1.15</t>
  </si>
  <si>
    <t>18.1.16</t>
  </si>
  <si>
    <t>18.1.17</t>
  </si>
  <si>
    <t>18.1.18</t>
  </si>
  <si>
    <t>18.1.19</t>
  </si>
  <si>
    <t>18.1.20</t>
  </si>
  <si>
    <t>18.1.21</t>
  </si>
  <si>
    <t>18.1.22</t>
  </si>
  <si>
    <t>18.1.23</t>
  </si>
  <si>
    <t>18.1.24</t>
  </si>
  <si>
    <t>18.1.25</t>
  </si>
  <si>
    <t>18.1.26</t>
  </si>
  <si>
    <t>18.1.27</t>
  </si>
  <si>
    <t>18.1.28</t>
  </si>
  <si>
    <t>18.1.29</t>
  </si>
  <si>
    <t>18.1.30</t>
  </si>
  <si>
    <t>18.1.31</t>
  </si>
  <si>
    <t>18.1.32</t>
  </si>
  <si>
    <t>18.1.33</t>
  </si>
  <si>
    <t>18.1.34</t>
  </si>
  <si>
    <t>18.1.35</t>
  </si>
  <si>
    <t>18.1.36</t>
  </si>
  <si>
    <t>18.1.37</t>
  </si>
  <si>
    <t>18.1.38</t>
  </si>
  <si>
    <t>18.1.39</t>
  </si>
  <si>
    <t>18.1.40</t>
  </si>
  <si>
    <t>18.1.41</t>
  </si>
  <si>
    <t>18.1.42</t>
  </si>
  <si>
    <t>18.1.43</t>
  </si>
  <si>
    <t>18.1.44</t>
  </si>
  <si>
    <t>18.1.45</t>
  </si>
  <si>
    <t>18.1.46</t>
  </si>
  <si>
    <t>18.1.47</t>
  </si>
  <si>
    <t>18.1.48</t>
  </si>
  <si>
    <t>18.1.49</t>
  </si>
  <si>
    <t>18.1.50</t>
  </si>
  <si>
    <t>18.1.51</t>
  </si>
  <si>
    <t>18.1.52</t>
  </si>
  <si>
    <t>18.1.53</t>
  </si>
  <si>
    <t>18.1.54</t>
  </si>
  <si>
    <t>18.1.55</t>
  </si>
  <si>
    <t>18.1.56</t>
  </si>
  <si>
    <t>18.1.57</t>
  </si>
  <si>
    <t>18.1.58</t>
  </si>
  <si>
    <t>18.1.59</t>
  </si>
  <si>
    <t>18.1.60</t>
  </si>
  <si>
    <t>18.1.61</t>
  </si>
  <si>
    <t>18.1.62</t>
  </si>
  <si>
    <t>18.1.63</t>
  </si>
  <si>
    <t>18.1.64</t>
  </si>
  <si>
    <t>18.1.65</t>
  </si>
  <si>
    <t>18.1.66</t>
  </si>
  <si>
    <t>18.1.67</t>
  </si>
  <si>
    <t>18.1.68</t>
  </si>
  <si>
    <t>18.1.69</t>
  </si>
  <si>
    <t>18.1.70</t>
  </si>
  <si>
    <t>18.1.71</t>
  </si>
  <si>
    <t>18.1.72</t>
  </si>
  <si>
    <t>18.1.73</t>
  </si>
  <si>
    <t>18.1.74</t>
  </si>
  <si>
    <t>18.2.2</t>
  </si>
  <si>
    <t>18.2.3</t>
  </si>
  <si>
    <t>18.2.4</t>
  </si>
  <si>
    <t>18.2.5</t>
  </si>
  <si>
    <t>18.2.6</t>
  </si>
  <si>
    <t>18.2.7</t>
  </si>
  <si>
    <t>18.2.8</t>
  </si>
  <si>
    <t>18.2.9</t>
  </si>
  <si>
    <t>18.2.10</t>
  </si>
  <si>
    <t>18.2.11</t>
  </si>
  <si>
    <t>18.2.12</t>
  </si>
  <si>
    <t>18.2.13</t>
  </si>
  <si>
    <t>18.2.14</t>
  </si>
  <si>
    <t>18.2.15</t>
  </si>
  <si>
    <t>18.2.16</t>
  </si>
  <si>
    <t>18.2.17</t>
  </si>
  <si>
    <t>18.2.18</t>
  </si>
  <si>
    <t>18.2.19</t>
  </si>
  <si>
    <t>18.2.20</t>
  </si>
  <si>
    <t>18.2.21</t>
  </si>
  <si>
    <t>18.2.22</t>
  </si>
  <si>
    <t>18.2.23</t>
  </si>
  <si>
    <t>18.2.24</t>
  </si>
  <si>
    <t>18.2.25</t>
  </si>
  <si>
    <t>18.2.26</t>
  </si>
  <si>
    <t>18.2.27</t>
  </si>
  <si>
    <t>18.2.28</t>
  </si>
  <si>
    <t>18.3.2</t>
  </si>
  <si>
    <t>18.3.3</t>
  </si>
  <si>
    <t>18.3.4</t>
  </si>
  <si>
    <t>18.3.5</t>
  </si>
  <si>
    <t>18.3.6</t>
  </si>
  <si>
    <t>18.3.7</t>
  </si>
  <si>
    <t>18.3.8</t>
  </si>
  <si>
    <t>18.3.9</t>
  </si>
  <si>
    <t>18.3.10</t>
  </si>
  <si>
    <t>18.3.11</t>
  </si>
  <si>
    <t>18.3.12</t>
  </si>
  <si>
    <t>18.3.13</t>
  </si>
  <si>
    <t>18.3.14</t>
  </si>
  <si>
    <t>18.3.15</t>
  </si>
  <si>
    <t>18.3.16</t>
  </si>
  <si>
    <t>18.3.17</t>
  </si>
  <si>
    <t>18.3.18</t>
  </si>
  <si>
    <t>18.3.19</t>
  </si>
  <si>
    <t>18.3.20</t>
  </si>
  <si>
    <t>18.3.21</t>
  </si>
  <si>
    <t>18.3.22</t>
  </si>
  <si>
    <t>18.3.23</t>
  </si>
  <si>
    <t>18.3.24</t>
  </si>
  <si>
    <t>18.3.25</t>
  </si>
  <si>
    <t>18.3.26</t>
  </si>
  <si>
    <t>18.3.27</t>
  </si>
  <si>
    <t>18.3.28</t>
  </si>
  <si>
    <t>18.3.29</t>
  </si>
  <si>
    <t>18.3.30</t>
  </si>
  <si>
    <t>18.3.31</t>
  </si>
  <si>
    <t>18.3.32</t>
  </si>
  <si>
    <t>18.3.33</t>
  </si>
  <si>
    <t>18.3.34</t>
  </si>
  <si>
    <t>18.3.35</t>
  </si>
  <si>
    <t>18.3.36</t>
  </si>
  <si>
    <t>18.3.37</t>
  </si>
  <si>
    <t>18.3.38</t>
  </si>
  <si>
    <t>18.3.39</t>
  </si>
  <si>
    <t>18.3.40</t>
  </si>
  <si>
    <t>18.3.41</t>
  </si>
  <si>
    <t>18.3.42</t>
  </si>
  <si>
    <t>18.5.2</t>
  </si>
  <si>
    <t>18.5.3</t>
  </si>
  <si>
    <t>18.5.4</t>
  </si>
  <si>
    <t>18.5.5</t>
  </si>
  <si>
    <t>18.5.6</t>
  </si>
  <si>
    <t>18.5.7</t>
  </si>
  <si>
    <t>18.5.8</t>
  </si>
  <si>
    <t>18.6.2</t>
  </si>
  <si>
    <t>18.6.3</t>
  </si>
  <si>
    <t>18.6.4</t>
  </si>
  <si>
    <t>18.6.5</t>
  </si>
  <si>
    <t>18.6.6</t>
  </si>
  <si>
    <t>18.6.7</t>
  </si>
  <si>
    <t>18.6.8</t>
  </si>
  <si>
    <t>18.6.9</t>
  </si>
  <si>
    <t>18.6.10</t>
  </si>
  <si>
    <t>18.6.11</t>
  </si>
  <si>
    <t>18.6.12</t>
  </si>
  <si>
    <t>18.6.13</t>
  </si>
  <si>
    <t>18.6.14</t>
  </si>
  <si>
    <t>18.6.15</t>
  </si>
  <si>
    <t>18.6.16</t>
  </si>
  <si>
    <t>18.7.2</t>
  </si>
  <si>
    <t>18.7.3</t>
  </si>
  <si>
    <t>18.7.4</t>
  </si>
  <si>
    <t>18.7.5</t>
  </si>
  <si>
    <t>18.7.6</t>
  </si>
  <si>
    <t>18.7.7</t>
  </si>
  <si>
    <t>18.7.8</t>
  </si>
  <si>
    <t>18.7.9</t>
  </si>
  <si>
    <t>18.7.10</t>
  </si>
  <si>
    <t>18.7.11</t>
  </si>
  <si>
    <t>18.7.12</t>
  </si>
  <si>
    <t>18.7.13</t>
  </si>
  <si>
    <t>18.7.14</t>
  </si>
  <si>
    <t>18.7.15</t>
  </si>
  <si>
    <t>18.7.16</t>
  </si>
  <si>
    <t>18.8.2</t>
  </si>
  <si>
    <t>18.8.3</t>
  </si>
  <si>
    <t>18.8.4</t>
  </si>
  <si>
    <t>18.8.5</t>
  </si>
  <si>
    <t>18.8.6</t>
  </si>
  <si>
    <t>18.8.7</t>
  </si>
  <si>
    <t>18.8.8</t>
  </si>
  <si>
    <t>18.8.9</t>
  </si>
  <si>
    <t>18.8.10</t>
  </si>
  <si>
    <t>18.8.11</t>
  </si>
  <si>
    <t>18.8.12</t>
  </si>
  <si>
    <t>18.8.13</t>
  </si>
  <si>
    <t>18.8.14</t>
  </si>
  <si>
    <t>18.9.2</t>
  </si>
  <si>
    <t>18.9.3</t>
  </si>
  <si>
    <t>18.9.4</t>
  </si>
  <si>
    <t>18.9.5</t>
  </si>
  <si>
    <t>18.9.6</t>
  </si>
  <si>
    <t>18.9.7</t>
  </si>
  <si>
    <t>18.9.8</t>
  </si>
  <si>
    <t>18.9.9</t>
  </si>
  <si>
    <t>18.9.10</t>
  </si>
  <si>
    <t>SERVIÇOS GERAIS</t>
  </si>
  <si>
    <t>PLANEJAMENTO</t>
  </si>
  <si>
    <t>PROJETOS</t>
  </si>
  <si>
    <t>CÓPIAS</t>
  </si>
  <si>
    <t>VISTORIAS</t>
  </si>
  <si>
    <t>MOBILIZAÇÃO</t>
  </si>
  <si>
    <t>INSTALAÇÕES DE CANTEIRO</t>
  </si>
  <si>
    <t>INSTALAÇÕES PROVISÓRIAS</t>
  </si>
  <si>
    <t>MOBILIÁRIO, EQUIPAMENTOS E MATERIAIS DE ESCRITORIO</t>
  </si>
  <si>
    <t>ADMINISTRAÇÃO</t>
  </si>
  <si>
    <t>PESSOAL COM ENCARGOS, EPI, ETC...</t>
  </si>
  <si>
    <t>PREPARO DO LOCAL</t>
  </si>
  <si>
    <t>LIMPEZA DO LOCAL</t>
  </si>
  <si>
    <t>DEMOLIÇÕES, DESMONTAGENS E RETIRADAS</t>
  </si>
  <si>
    <t>SERVIÇOS PERMANENTES</t>
  </si>
  <si>
    <t>ARRUMAÇÃO E LIMPEZA PERMANENTES</t>
  </si>
  <si>
    <t>MÁQUINAS E FERRAMENTAS</t>
  </si>
  <si>
    <t>EQUIPAMENTOS E FERRAMENTAS</t>
  </si>
  <si>
    <t>CONTROLE DE QUALIDADE</t>
  </si>
  <si>
    <t>ENSAIOS</t>
  </si>
  <si>
    <t>CONSUMO</t>
  </si>
  <si>
    <t>ESTRUTURAS</t>
  </si>
  <si>
    <t>ESTRUTURAS DE CONCRETO ARMADO</t>
  </si>
  <si>
    <t>RESTAURAÇÕES</t>
  </si>
  <si>
    <t xml:space="preserve">ALVENARIAS </t>
  </si>
  <si>
    <t>PAREDES</t>
  </si>
  <si>
    <t>GESSO ACARTONADO</t>
  </si>
  <si>
    <t>DIVISÓRIAS E PAINÉIS</t>
  </si>
  <si>
    <t>DIVISÓRIAS</t>
  </si>
  <si>
    <t>ESQUADRIAS E FERRAGENS</t>
  </si>
  <si>
    <t>ESQUADRIAS DE MADEIRA</t>
  </si>
  <si>
    <t>PORTAS COMPLETAS (com guarnições, folhas, ferragens e acabamentos)</t>
  </si>
  <si>
    <t>ESQUADRIAS DE FERRO</t>
  </si>
  <si>
    <t>PROTEÇÕES E ENCHIMENTOS</t>
  </si>
  <si>
    <t>ENCHIMENTOS</t>
  </si>
  <si>
    <t>ÁREAS FRIAS</t>
  </si>
  <si>
    <t>IMPERMEABILIZAÇÕES</t>
  </si>
  <si>
    <t>FORROS</t>
  </si>
  <si>
    <t>GESSO</t>
  </si>
  <si>
    <t>MINERAL</t>
  </si>
  <si>
    <t>REVESTIMENTOS DE PAREDES</t>
  </si>
  <si>
    <t>FORROS E REVESTIMENTOS DE PAREDES</t>
  </si>
  <si>
    <t>ACABAMENTOS</t>
  </si>
  <si>
    <t>PAVIMENTAÇÕES</t>
  </si>
  <si>
    <t>PISOS</t>
  </si>
  <si>
    <t>PISOS CERÂMICOS</t>
  </si>
  <si>
    <t>PISOS ELEVADOS COM APOIOS REGULÁVEIS, MANTAS, ETC...</t>
  </si>
  <si>
    <t>CARPETES</t>
  </si>
  <si>
    <t>PISOS VINÍLICOS</t>
  </si>
  <si>
    <t>COMPLEMENTOS</t>
  </si>
  <si>
    <t>RODAPÉS</t>
  </si>
  <si>
    <t>MÓVEIS E DECORAÇÕES</t>
  </si>
  <si>
    <t>COMPLEMENTO DA OBRA</t>
  </si>
  <si>
    <t>LOUÇAS</t>
  </si>
  <si>
    <t>METAIS</t>
  </si>
  <si>
    <t>ELÉTRICAS</t>
  </si>
  <si>
    <t>ELETRODUTOS, ELETROCALHAS, CAIXA E CONDULETE</t>
  </si>
  <si>
    <t>CABOS E CONDUTORES</t>
  </si>
  <si>
    <t>TOMADAS E INTERRUPTORES</t>
  </si>
  <si>
    <t>QUADROS</t>
  </si>
  <si>
    <t>DISPOSITIVOS</t>
  </si>
  <si>
    <t>LUMINÁRIAS</t>
  </si>
  <si>
    <t>GERADOR</t>
  </si>
  <si>
    <t>ENTRADA DE ENERGIA</t>
  </si>
  <si>
    <t>HIDRÁULICAS</t>
  </si>
  <si>
    <t>SANITÁRIAS</t>
  </si>
  <si>
    <t>INCÊNDIO</t>
  </si>
  <si>
    <t>CABEAMENTO ESTRUTURADO</t>
  </si>
  <si>
    <t>SONORIZAÇÃO</t>
  </si>
  <si>
    <t>PREPARAÇÃO</t>
  </si>
  <si>
    <t>REDE DE HIDRANTES</t>
  </si>
  <si>
    <t>REDE DE SPRINKLER</t>
  </si>
  <si>
    <t>MEIOS EXTINTORES</t>
  </si>
  <si>
    <t>TUBULAÇÕES E CONDULETES</t>
  </si>
  <si>
    <t>CABOS</t>
  </si>
  <si>
    <t>CENTRAL DE ALARME</t>
  </si>
  <si>
    <t>RACKS E COMPONENTES</t>
  </si>
  <si>
    <t>CERTIFICAÇÃO</t>
  </si>
  <si>
    <t>EQUIPAGEM</t>
  </si>
  <si>
    <t>BOCAS DE AR E GRELHAS</t>
  </si>
  <si>
    <t>MOBILIÁRIO</t>
  </si>
  <si>
    <t>GABINETES E ARMÁRIOS</t>
  </si>
  <si>
    <t>PRATELEIRAS</t>
  </si>
  <si>
    <t>LIMPEZA FINAL</t>
  </si>
  <si>
    <t>ENTREGA FINAL DA OBRA</t>
  </si>
  <si>
    <t>LIMPEZAS</t>
  </si>
  <si>
    <t>ARREMATES E CONSERTOS</t>
  </si>
  <si>
    <t>REPAROS NO PRÉDIO</t>
  </si>
  <si>
    <t>REPAROS NOS VIZINHOS</t>
  </si>
  <si>
    <t>TESTES DE USO E DE ENTREGA</t>
  </si>
  <si>
    <t>ENTREGA PARA A FINEP</t>
  </si>
  <si>
    <t>INSTALAÇÕES PREDIAIS</t>
  </si>
  <si>
    <t>DESPESAS DE PAGAMENTOS MENSAIS</t>
  </si>
  <si>
    <t>ACBAMENTOS DE CERÂMICA, MÁRMORES OU GRANITO</t>
  </si>
  <si>
    <t>PLACAS DE OBRA</t>
  </si>
  <si>
    <t>EMPRESA</t>
  </si>
  <si>
    <t>LOCAL</t>
  </si>
  <si>
    <t>ANEXO IV - PROPOSTA DE PRÊÇOS</t>
  </si>
  <si>
    <t>ESPELHOS</t>
  </si>
  <si>
    <t>.</t>
  </si>
  <si>
    <t>PAREDES, DIVISÓRIAS E PAINÍES</t>
  </si>
  <si>
    <t>ESQUADRIAS DE ALUMÍNIO</t>
  </si>
  <si>
    <t>IMPERMEABILIZAÇÃO DE PAVIMENTOS - ÁREAS UMIDAS</t>
  </si>
  <si>
    <t>REVESTIMENTOS</t>
  </si>
  <si>
    <t>VIDORS E ESPELHOS</t>
  </si>
  <si>
    <t>APARELHOS</t>
  </si>
  <si>
    <t>LOUÇAS, METAIS E COMPLEMENTOS</t>
  </si>
  <si>
    <t>NO BREAKS</t>
  </si>
  <si>
    <t>ÁGUA FRIA</t>
  </si>
  <si>
    <t>REDE DE ESGOTO</t>
  </si>
  <si>
    <t>DETEÇÃO E ALARME</t>
  </si>
  <si>
    <t>DETECTORES</t>
  </si>
  <si>
    <t>AR CONDICIONADO CENTRAL E EXAUSTÃO MECÂNICA</t>
  </si>
  <si>
    <t>REDE DE DUTOS</t>
  </si>
  <si>
    <t>RACKS, EQUIPAMENTOS E COMPONENTES</t>
  </si>
  <si>
    <t>REPAROS</t>
  </si>
  <si>
    <t>VALOR E PERCENTAGEM</t>
  </si>
  <si>
    <t>DESCRIÇÃO</t>
  </si>
  <si>
    <t>TOTAL DOS SERVIÇOS EM R$</t>
  </si>
  <si>
    <t>POR EXTENSO</t>
  </si>
  <si>
    <t>LOCAL E DATA</t>
  </si>
  <si>
    <t>NOME</t>
  </si>
  <si>
    <t>CARIMBO E ASSINATURA</t>
  </si>
  <si>
    <t>OBRA</t>
  </si>
  <si>
    <t>TIPO</t>
  </si>
  <si>
    <t>PORTAS DE VIDRO</t>
  </si>
  <si>
    <t>ESCRITÓRIO DA FINEP</t>
  </si>
  <si>
    <t>PRAIA DO FLAMENGO 200 - 1º, 2º, 3º, 4º, 7º, 8º, 9º, 13º, 24º ANDARES - RIO DE JANEIRO - RJ</t>
  </si>
  <si>
    <t>ADAPTAÇÃO DAS INSTALAÇÕES DA FINEP</t>
  </si>
  <si>
    <t xml:space="preserve">LICITAÇÃO Nº </t>
  </si>
  <si>
    <t>0001/2019</t>
  </si>
  <si>
    <t>BLINDEX</t>
  </si>
  <si>
    <t>Esta planilha é a que deve ser apresentada junto à Proposta e deve atender ao que está descrito no Edital e no TR.  Os valores indicados nesta planilha constituem o VALOR TOTAL DA OBRA, incluindo todos os itens, serviços, materiais, mão de obra, equipamentos, e tudo o mais que necessário for inclusive BDI, impostos, etc..., para o integral atendimento das plantas, especificações, TR e Edital. Todos os itens necessários ao total atendimento acima descrito deverão estar inseridos nesta planilha, ainda que não haja um título específico para algum destes, que deverá estar considerado em um dos demais títulos aqui descritos. Não serão aceitas solicitações de revisões de valores por eventuais faltas de títulos. Todos os levantamentos de quantitativos e de serviços são de única e inteira responsabilidade da empresa licitante, que incluirá tudo o que for necessário para a completa e perfeita conclusão das obras, conforme os projetos, especificações, edital e TR. O não preenchimento de alguma linha da planilha, mantendo valor nulo, não significa que os itens não fazem parte das obrigações da licitante. Significa apenas que não foi considerado o valor naqule título. E os itens que a ele se refeririam, estarão incluídos em algum outro item da planilha. Não poderá haver inserção ou exclusão de qualquer item na planilha. Esta planilha deverá estar datada e assinada.  O valor estará em R$ e percentagem % com duas decimais.</t>
  </si>
</sst>
</file>

<file path=xl/styles.xml><?xml version="1.0" encoding="utf-8"?>
<styleSheet xmlns="http://schemas.openxmlformats.org/spreadsheetml/2006/main">
  <numFmts count="6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_(* #,##0.00_);_(* \(#,##0.00\);_(* \-??_);_(@_)"/>
    <numFmt numFmtId="179" formatCode="&quot;R$ &quot;#,##0.00"/>
    <numFmt numFmtId="180" formatCode="#,##0.000"/>
    <numFmt numFmtId="181" formatCode="_(* #,##0.000_);_(* \(#,##0.000\);_(* &quot;-&quot;??_);_(@_)"/>
    <numFmt numFmtId="182" formatCode="_(* #,##0.0000_);_(* \(#,##0.0000\);_(* &quot;-&quot;??_);_(@_)"/>
    <numFmt numFmtId="183" formatCode="0.0"/>
    <numFmt numFmtId="184" formatCode="0.0%"/>
    <numFmt numFmtId="185" formatCode="0.000%"/>
    <numFmt numFmtId="186" formatCode="[$-416]dddd\,\ d&quot; de &quot;mmmm&quot; de &quot;yyyy"/>
    <numFmt numFmtId="187" formatCode="&quot;Sim&quot;;&quot;Sim&quot;;&quot;Não&quot;"/>
    <numFmt numFmtId="188" formatCode="&quot;Verdadeiro&quot;;&quot;Verdadeiro&quot;;&quot;Falso&quot;"/>
    <numFmt numFmtId="189" formatCode="&quot;Ativado&quot;;&quot;Ativado&quot;;&quot;Desativado&quot;"/>
    <numFmt numFmtId="190" formatCode="[$€-2]\ #,##0.00_);[Red]\([$€-2]\ #,##0.00\)"/>
    <numFmt numFmtId="191" formatCode="#,##0.0000"/>
    <numFmt numFmtId="192" formatCode="#,##0.00000"/>
    <numFmt numFmtId="193" formatCode="#,##0.000000"/>
    <numFmt numFmtId="194" formatCode="###,###,##0.00"/>
    <numFmt numFmtId="195" formatCode="_(* #,##0.0_);_(* \(#,##0.0\);_(* &quot;-&quot;??_);_(@_)"/>
    <numFmt numFmtId="196" formatCode="_(* #,##0_);_(* \(#,##0\);_(* &quot;-&quot;??_);_(@_)"/>
    <numFmt numFmtId="197" formatCode="#,##0.0"/>
    <numFmt numFmtId="198" formatCode="#,##0.00_ ;\-#,##0.00\ "/>
    <numFmt numFmtId="199" formatCode="_(&quot;R$&quot;* #,##0.00_);_(&quot;R$&quot;* \(#,##0.00\);_(&quot;R$&quot;* &quot;-&quot;??_);_(@_)"/>
    <numFmt numFmtId="200" formatCode="#.##0,"/>
    <numFmt numFmtId="201" formatCode="\$#,"/>
    <numFmt numFmtId="202" formatCode="_([$€-2]* #,##0.00_);_([$€-2]* \(#,##0.00\);_([$€-2]* &quot;-&quot;??_)"/>
    <numFmt numFmtId="203" formatCode="#,#00"/>
    <numFmt numFmtId="204" formatCode="0.0000%"/>
    <numFmt numFmtId="205" formatCode="0.000000%"/>
    <numFmt numFmtId="206" formatCode="0.00000000%"/>
    <numFmt numFmtId="207" formatCode="0.0000000%"/>
    <numFmt numFmtId="208" formatCode="0.000000000%"/>
    <numFmt numFmtId="209" formatCode="0.000000000000%"/>
    <numFmt numFmtId="210" formatCode="0.000000000000000%"/>
    <numFmt numFmtId="211" formatCode="0.000"/>
    <numFmt numFmtId="212" formatCode="0.0000"/>
    <numFmt numFmtId="213" formatCode="_(&quot;R$ &quot;* #,##0.000_);_(&quot;R$ &quot;* \(#,##0.000\);_(&quot;R$ &quot;* &quot;-&quot;??_);_(@_)"/>
    <numFmt numFmtId="214" formatCode="0.00000%"/>
    <numFmt numFmtId="215" formatCode="0.00000"/>
    <numFmt numFmtId="216" formatCode="0.0000000000%"/>
    <numFmt numFmtId="217" formatCode="0.00000000000%"/>
    <numFmt numFmtId="218" formatCode="0.0000000000000%"/>
    <numFmt numFmtId="219" formatCode="0.00000000000000%"/>
  </numFmts>
  <fonts count="75">
    <font>
      <sz val="10"/>
      <name val="Arial"/>
      <family val="0"/>
    </font>
    <font>
      <u val="single"/>
      <sz val="10"/>
      <color indexed="12"/>
      <name val="Arial"/>
      <family val="2"/>
    </font>
    <font>
      <u val="single"/>
      <sz val="10"/>
      <color indexed="20"/>
      <name val="Arial"/>
      <family val="2"/>
    </font>
    <font>
      <b/>
      <sz val="10"/>
      <name val="Arial"/>
      <family val="2"/>
    </font>
    <font>
      <b/>
      <sz val="11"/>
      <name val="Arial"/>
      <family val="2"/>
    </font>
    <font>
      <b/>
      <sz val="12"/>
      <name val="Arial"/>
      <family val="2"/>
    </font>
    <font>
      <sz val="9"/>
      <name val="Arial"/>
      <family val="2"/>
    </font>
    <font>
      <sz val="10"/>
      <color indexed="12"/>
      <name val="Arial"/>
      <family val="2"/>
    </font>
    <font>
      <sz val="10"/>
      <color indexed="8"/>
      <name val="Arial"/>
      <family val="2"/>
    </font>
    <font>
      <sz val="11"/>
      <name val="Arial"/>
      <family val="2"/>
    </font>
    <font>
      <sz val="8"/>
      <name val="Arial"/>
      <family val="2"/>
    </font>
    <font>
      <vertAlign val="superscript"/>
      <sz val="10"/>
      <name val="Arial"/>
      <family val="2"/>
    </font>
    <font>
      <b/>
      <sz val="10"/>
      <color indexed="8"/>
      <name val="Arial"/>
      <family val="2"/>
    </font>
    <font>
      <b/>
      <sz val="8"/>
      <name val="Arial"/>
      <family val="2"/>
    </font>
    <font>
      <b/>
      <sz val="16"/>
      <name val="Arial"/>
      <family val="2"/>
    </font>
    <font>
      <sz val="16"/>
      <name val="Arial"/>
      <family val="2"/>
    </font>
    <font>
      <sz val="11"/>
      <color indexed="10"/>
      <name val="Arial"/>
      <family val="2"/>
    </font>
    <font>
      <b/>
      <sz val="11"/>
      <color indexed="10"/>
      <name val="Arial"/>
      <family val="2"/>
    </font>
    <font>
      <b/>
      <sz val="11"/>
      <color indexed="9"/>
      <name val="Arial"/>
      <family val="2"/>
    </font>
    <font>
      <b/>
      <sz val="14"/>
      <color indexed="12"/>
      <name val="Arial"/>
      <family val="2"/>
    </font>
    <font>
      <sz val="10"/>
      <color indexed="8"/>
      <name val="Calibri"/>
      <family val="2"/>
    </font>
    <font>
      <sz val="10"/>
      <color indexed="9"/>
      <name val="Arial"/>
      <family val="2"/>
    </font>
    <font>
      <sz val="11"/>
      <color indexed="9"/>
      <name val="Arial"/>
      <family val="2"/>
    </font>
    <font>
      <b/>
      <sz val="10"/>
      <color indexed="10"/>
      <name val="Arial"/>
      <family val="2"/>
    </font>
    <font>
      <b/>
      <sz val="9"/>
      <name val="Arial"/>
      <family val="2"/>
    </font>
    <font>
      <sz val="11"/>
      <color indexed="8"/>
      <name val="Calibri"/>
      <family val="2"/>
    </font>
    <font>
      <sz val="10"/>
      <color indexed="10"/>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
      <color indexed="8"/>
      <name val="Courier"/>
      <family val="3"/>
    </font>
    <font>
      <sz val="1"/>
      <color indexed="8"/>
      <name val="Courier"/>
      <family val="3"/>
    </font>
    <font>
      <sz val="10"/>
      <name val="MS Sans Serif"/>
      <family val="2"/>
    </font>
    <font>
      <b/>
      <sz val="8"/>
      <name val="Times New Roman"/>
      <family val="1"/>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Calibri"/>
      <family val="2"/>
    </font>
    <font>
      <sz val="8"/>
      <name val="Calibri"/>
      <family val="2"/>
    </font>
    <font>
      <b/>
      <sz val="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75">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indexed="29"/>
        <bgColor indexed="64"/>
      </patternFill>
    </fill>
    <fill>
      <patternFill patternType="solid">
        <fgColor theme="5" tint="0.7999799847602844"/>
        <bgColor indexed="64"/>
      </patternFill>
    </fill>
    <fill>
      <patternFill patternType="solid">
        <fgColor indexed="42"/>
        <bgColor indexed="64"/>
      </patternFill>
    </fill>
    <fill>
      <patternFill patternType="solid">
        <fgColor indexed="26"/>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4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double"/>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double"/>
      <right style="thin"/>
      <top style="double"/>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hair"/>
      <right style="hair"/>
      <top style="hair"/>
      <bottom style="hair"/>
    </border>
    <border>
      <left style="hair"/>
      <right style="hair"/>
      <top style="hair"/>
      <bottom>
        <color indexed="63"/>
      </bottom>
    </border>
    <border>
      <left>
        <color indexed="63"/>
      </left>
      <right>
        <color indexed="63"/>
      </right>
      <top style="hair"/>
      <bottom style="hair"/>
    </border>
    <border>
      <left style="hair"/>
      <right style="thin"/>
      <top style="hair"/>
      <bottom style="hair"/>
    </border>
    <border>
      <left style="thin"/>
      <right style="hair"/>
      <top style="hair"/>
      <bottom style="hair"/>
    </border>
    <border>
      <left style="hair"/>
      <right style="thin"/>
      <top style="hair"/>
      <bottom>
        <color indexed="63"/>
      </bottom>
    </border>
    <border>
      <left style="thin"/>
      <right>
        <color indexed="63"/>
      </right>
      <top style="hair"/>
      <bottom style="hair"/>
    </border>
    <border>
      <left>
        <color indexed="63"/>
      </left>
      <right style="thin"/>
      <top style="hair"/>
      <bottom style="hair"/>
    </border>
    <border>
      <left style="thin"/>
      <right style="hair">
        <color indexed="8"/>
      </right>
      <top style="hair">
        <color indexed="8"/>
      </top>
      <bottom style="hair">
        <color indexed="8"/>
      </bottom>
    </border>
    <border>
      <left style="thin"/>
      <right style="hair"/>
      <top style="hair"/>
      <bottom style="thin"/>
    </border>
    <border>
      <left style="hair"/>
      <right style="hair"/>
      <top style="hair"/>
      <bottom style="thin"/>
    </border>
    <border>
      <left style="hair"/>
      <right style="thin"/>
      <top style="hair"/>
      <bottom style="thin"/>
    </border>
    <border>
      <left style="hair">
        <color indexed="8"/>
      </left>
      <right style="hair">
        <color indexed="8"/>
      </right>
      <top>
        <color indexed="63"/>
      </top>
      <bottom style="hair">
        <color indexed="8"/>
      </bottom>
    </border>
    <border>
      <left style="hair"/>
      <right style="hair"/>
      <top>
        <color indexed="63"/>
      </top>
      <bottom style="hair"/>
    </border>
    <border>
      <left style="hair"/>
      <right style="thin"/>
      <top>
        <color indexed="63"/>
      </top>
      <bottom style="hair"/>
    </border>
    <border>
      <left style="hair">
        <color indexed="8"/>
      </left>
      <right style="hair">
        <color indexed="8"/>
      </right>
      <top style="hair">
        <color indexed="8"/>
      </top>
      <bottom style="hair">
        <color indexed="8"/>
      </bottom>
    </border>
    <border>
      <left style="hair">
        <color indexed="23"/>
      </left>
      <right style="hair">
        <color indexed="23"/>
      </right>
      <top style="hair">
        <color indexed="23"/>
      </top>
      <bottom style="hair">
        <color indexed="23"/>
      </bottom>
    </border>
    <border>
      <left style="thin"/>
      <right style="hair">
        <color indexed="23"/>
      </right>
      <top style="hair">
        <color indexed="23"/>
      </top>
      <bottom style="hair">
        <color indexed="23"/>
      </bottom>
    </border>
    <border>
      <left style="hair">
        <color indexed="8"/>
      </left>
      <right style="thin"/>
      <top>
        <color indexed="63"/>
      </top>
      <bottom style="hair">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right>
        <color indexed="63"/>
      </right>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color indexed="63"/>
      </top>
      <bottom style="thin"/>
    </border>
    <border>
      <left style="hair"/>
      <right style="hair"/>
      <top style="thin"/>
      <bottom style="hair"/>
    </border>
    <border>
      <left style="thin"/>
      <right style="thin">
        <color indexed="8"/>
      </right>
      <top style="thin">
        <color indexed="8"/>
      </top>
      <bottom style="thin">
        <color indexed="8"/>
      </bottom>
    </border>
    <border>
      <left style="thin"/>
      <right style="hair"/>
      <top style="thin"/>
      <bottom style="hair"/>
    </border>
    <border>
      <left>
        <color indexed="63"/>
      </left>
      <right style="thin">
        <color indexed="8"/>
      </right>
      <top>
        <color indexed="63"/>
      </top>
      <bottom>
        <color indexed="63"/>
      </bottom>
    </border>
    <border>
      <left>
        <color indexed="63"/>
      </left>
      <right style="thin"/>
      <top style="thin"/>
      <bottom style="thin">
        <color indexed="8"/>
      </bottom>
    </border>
    <border>
      <left>
        <color indexed="63"/>
      </left>
      <right style="thin"/>
      <top>
        <color indexed="63"/>
      </top>
      <bottom>
        <color indexed="63"/>
      </bottom>
    </border>
    <border>
      <left style="thin"/>
      <right style="thin">
        <color indexed="8"/>
      </right>
      <top style="thin"/>
      <bottom style="thin">
        <color indexed="8"/>
      </bottom>
    </border>
    <border>
      <left style="thin"/>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style="hair"/>
      <right style="thin"/>
      <top style="thin"/>
      <bottom style="hair"/>
    </border>
    <border>
      <left style="thin"/>
      <right style="thin"/>
      <top style="thin"/>
      <bottom style="thin"/>
    </border>
    <border>
      <left>
        <color indexed="63"/>
      </left>
      <right style="thin"/>
      <top style="thin"/>
      <bottom style="thin"/>
    </border>
    <border>
      <left style="thin">
        <color indexed="8"/>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color indexed="63"/>
      </bottom>
    </border>
    <border>
      <left style="medium"/>
      <right style="thin"/>
      <top style="medium"/>
      <bottom>
        <color indexed="63"/>
      </bottom>
    </border>
    <border>
      <left style="hair"/>
      <right style="hair"/>
      <top>
        <color indexed="63"/>
      </top>
      <bottom>
        <color indexed="63"/>
      </bottom>
    </border>
    <border>
      <left style="thin"/>
      <right style="hair"/>
      <top>
        <color indexed="63"/>
      </top>
      <bottom>
        <color indexed="63"/>
      </bottom>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style="thin"/>
      <top>
        <color indexed="63"/>
      </top>
      <bottom>
        <color indexed="63"/>
      </bottom>
    </border>
    <border>
      <left style="thin">
        <color indexed="8"/>
      </left>
      <right style="thin">
        <color indexed="8"/>
      </right>
      <top style="thin">
        <color indexed="8"/>
      </top>
      <bottom style="thin"/>
    </border>
    <border>
      <left style="thin">
        <color indexed="8"/>
      </left>
      <right style="thin"/>
      <top style="thin">
        <color indexed="8"/>
      </top>
      <bottom>
        <color indexed="63"/>
      </bottom>
    </border>
    <border>
      <left style="thin">
        <color indexed="8"/>
      </left>
      <right style="thin"/>
      <top style="thin">
        <color indexed="8"/>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8"/>
      </left>
      <right>
        <color indexed="63"/>
      </right>
      <top style="thin">
        <color indexed="8"/>
      </top>
      <bottom style="thin"/>
    </border>
    <border>
      <left>
        <color indexed="63"/>
      </left>
      <right style="thin"/>
      <top style="thin">
        <color indexed="8"/>
      </top>
      <bottom style="thin"/>
    </border>
    <border>
      <left style="thin"/>
      <right>
        <color indexed="63"/>
      </right>
      <top>
        <color indexed="63"/>
      </top>
      <bottom style="thin">
        <color indexed="8"/>
      </bottom>
    </border>
    <border>
      <left style="thin">
        <color indexed="8"/>
      </left>
      <right>
        <color indexed="63"/>
      </right>
      <top style="thin"/>
      <bottom style="thin">
        <color indexed="8"/>
      </bottom>
    </border>
    <border>
      <left>
        <color indexed="63"/>
      </left>
      <right style="thin"/>
      <top style="thin">
        <color indexed="8"/>
      </top>
      <bottom style="thin">
        <color indexed="8"/>
      </bottom>
    </border>
  </borders>
  <cellStyleXfs count="6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6"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6"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6" fillId="11"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6"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56" fillId="15"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6"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56" fillId="18"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6"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56" fillId="22"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56"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56" fillId="25"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57"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7" fillId="28"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57"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7" fillId="30"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32"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7" fillId="33"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58"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59" fillId="37" borderId="1" applyNumberFormat="0" applyAlignment="0" applyProtection="0"/>
    <xf numFmtId="0" fontId="30" fillId="38" borderId="2" applyNumberFormat="0" applyAlignment="0" applyProtection="0"/>
    <xf numFmtId="0" fontId="30" fillId="38" borderId="2" applyNumberFormat="0" applyAlignment="0" applyProtection="0"/>
    <xf numFmtId="0" fontId="59" fillId="37" borderId="1" applyNumberFormat="0" applyAlignment="0" applyProtection="0"/>
    <xf numFmtId="0" fontId="59" fillId="37" borderId="1" applyNumberFormat="0" applyAlignment="0" applyProtection="0"/>
    <xf numFmtId="0" fontId="30" fillId="38" borderId="2" applyNumberFormat="0" applyAlignment="0" applyProtection="0"/>
    <xf numFmtId="0" fontId="30" fillId="38" borderId="2" applyNumberFormat="0" applyAlignment="0" applyProtection="0"/>
    <xf numFmtId="0" fontId="60" fillId="39" borderId="3" applyNumberFormat="0" applyAlignment="0" applyProtection="0"/>
    <xf numFmtId="0" fontId="31" fillId="40" borderId="4" applyNumberFormat="0" applyAlignment="0" applyProtection="0"/>
    <xf numFmtId="0" fontId="31" fillId="40" borderId="4" applyNumberFormat="0" applyAlignment="0" applyProtection="0"/>
    <xf numFmtId="0" fontId="60" fillId="39" borderId="3" applyNumberFormat="0" applyAlignment="0" applyProtection="0"/>
    <xf numFmtId="0" fontId="60" fillId="39" borderId="3" applyNumberFormat="0" applyAlignment="0" applyProtection="0"/>
    <xf numFmtId="0" fontId="31" fillId="40" borderId="4" applyNumberFormat="0" applyAlignment="0" applyProtection="0"/>
    <xf numFmtId="0" fontId="31" fillId="40" borderId="4" applyNumberFormat="0" applyAlignment="0" applyProtection="0"/>
    <xf numFmtId="0" fontId="61"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200" fontId="44" fillId="0" borderId="0">
      <alignment/>
      <protection locked="0"/>
    </xf>
    <xf numFmtId="201" fontId="44" fillId="0" borderId="0">
      <alignment/>
      <protection locked="0"/>
    </xf>
    <xf numFmtId="0" fontId="44" fillId="0" borderId="0">
      <alignment/>
      <protection locked="0"/>
    </xf>
    <xf numFmtId="0" fontId="57" fillId="41"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7"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57"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57"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57" fillId="48"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7" fillId="4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62" fillId="51" borderId="1" applyNumberFormat="0" applyAlignment="0" applyProtection="0"/>
    <xf numFmtId="0" fontId="33" fillId="20" borderId="2" applyNumberFormat="0" applyAlignment="0" applyProtection="0"/>
    <xf numFmtId="0" fontId="33" fillId="20" borderId="2" applyNumberFormat="0" applyAlignment="0" applyProtection="0"/>
    <xf numFmtId="0" fontId="62" fillId="51" borderId="1" applyNumberFormat="0" applyAlignment="0" applyProtection="0"/>
    <xf numFmtId="0" fontId="62" fillId="51" borderId="1" applyNumberFormat="0" applyAlignment="0" applyProtection="0"/>
    <xf numFmtId="0" fontId="33" fillId="20" borderId="2" applyNumberFormat="0" applyAlignment="0" applyProtection="0"/>
    <xf numFmtId="0" fontId="33" fillId="20" borderId="2" applyNumberFormat="0" applyAlignment="0" applyProtection="0"/>
    <xf numFmtId="0" fontId="3" fillId="1" borderId="7" applyFont="0" applyFill="0" applyBorder="0" applyAlignment="0">
      <protection/>
    </xf>
    <xf numFmtId="202" fontId="0" fillId="0" borderId="0" applyFont="0" applyFill="0" applyBorder="0" applyAlignment="0" applyProtection="0"/>
    <xf numFmtId="202" fontId="0" fillId="0" borderId="0" applyFont="0" applyFill="0" applyBorder="0" applyAlignment="0" applyProtection="0"/>
    <xf numFmtId="0" fontId="0" fillId="0" borderId="0">
      <alignment/>
      <protection/>
    </xf>
    <xf numFmtId="203" fontId="44" fillId="0" borderId="0">
      <alignment/>
      <protection locked="0"/>
    </xf>
    <xf numFmtId="0" fontId="45" fillId="0" borderId="0">
      <alignment/>
      <protection locked="0"/>
    </xf>
    <xf numFmtId="0" fontId="45"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4" fontId="25" fillId="0" borderId="0" applyFont="0" applyFill="0" applyBorder="0" applyAlignment="0" applyProtection="0"/>
    <xf numFmtId="44" fontId="56" fillId="0" borderId="0" applyFont="0" applyFill="0" applyBorder="0" applyAlignment="0" applyProtection="0"/>
    <xf numFmtId="199" fontId="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6" fillId="0" borderId="0" applyFont="0" applyFill="0" applyBorder="0" applyAlignment="0" applyProtection="0"/>
    <xf numFmtId="44" fontId="25" fillId="0" borderId="0" applyFont="0" applyFill="0" applyBorder="0" applyAlignment="0" applyProtection="0"/>
    <xf numFmtId="176" fontId="0" fillId="0" borderId="0" applyFont="0" applyFill="0" applyBorder="0" applyAlignment="0" applyProtection="0"/>
    <xf numFmtId="44" fontId="25" fillId="0" borderId="0" applyFont="0" applyFill="0" applyBorder="0" applyAlignment="0" applyProtection="0"/>
    <xf numFmtId="176" fontId="0" fillId="0" borderId="0" applyFont="0" applyFill="0" applyBorder="0" applyAlignment="0" applyProtection="0"/>
    <xf numFmtId="199" fontId="0" fillId="0" borderId="0" applyFont="0" applyFill="0" applyBorder="0" applyAlignment="0" applyProtection="0"/>
    <xf numFmtId="44" fontId="25" fillId="0" borderId="0" applyFont="0" applyFill="0" applyBorder="0" applyAlignment="0" applyProtection="0"/>
    <xf numFmtId="199" fontId="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6"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4" fontId="25" fillId="0" borderId="0" applyFont="0" applyFill="0" applyBorder="0" applyAlignment="0" applyProtection="0"/>
    <xf numFmtId="44" fontId="56" fillId="0" borderId="0" applyFont="0" applyFill="0" applyBorder="0" applyAlignment="0" applyProtection="0"/>
    <xf numFmtId="44" fontId="25"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65" fillId="54"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66" fillId="0" borderId="0">
      <alignment/>
      <protection/>
    </xf>
    <xf numFmtId="0" fontId="25" fillId="0" borderId="0">
      <alignment/>
      <protection/>
    </xf>
    <xf numFmtId="0" fontId="0" fillId="55" borderId="8" applyNumberFormat="0" applyFont="0" applyAlignment="0" applyProtection="0"/>
    <xf numFmtId="0" fontId="0" fillId="9" borderId="9" applyNumberFormat="0" applyAlignment="0" applyProtection="0"/>
    <xf numFmtId="0" fontId="0" fillId="9" borderId="9" applyNumberFormat="0" applyAlignment="0" applyProtection="0"/>
    <xf numFmtId="0" fontId="25" fillId="55" borderId="8" applyNumberFormat="0" applyFont="0" applyAlignment="0" applyProtection="0"/>
    <xf numFmtId="0" fontId="56" fillId="55" borderId="8" applyNumberFormat="0" applyFont="0" applyAlignment="0" applyProtection="0"/>
    <xf numFmtId="0" fontId="25" fillId="55" borderId="8" applyNumberFormat="0" applyFont="0" applyAlignment="0" applyProtection="0"/>
    <xf numFmtId="0" fontId="25" fillId="55" borderId="8" applyNumberFormat="0" applyFont="0" applyAlignment="0" applyProtection="0"/>
    <xf numFmtId="0" fontId="56" fillId="55" borderId="8" applyNumberFormat="0" applyFont="0" applyAlignment="0" applyProtection="0"/>
    <xf numFmtId="0" fontId="25" fillId="55" borderId="8" applyNumberFormat="0" applyFont="0" applyAlignment="0" applyProtection="0"/>
    <xf numFmtId="0" fontId="0" fillId="9" borderId="9" applyNumberFormat="0" applyAlignment="0" applyProtection="0"/>
    <xf numFmtId="0" fontId="0" fillId="9" borderId="9" applyNumberFormat="0" applyAlignment="0" applyProtection="0"/>
    <xf numFmtId="0" fontId="0" fillId="56" borderId="9" applyNumberFormat="0" applyFont="0" applyAlignment="0" applyProtection="0"/>
    <xf numFmtId="0" fontId="47" fillId="0" borderId="10" applyNumberFormat="0" applyFont="0" applyBorder="0" applyAlignment="0">
      <protection/>
    </xf>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25"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56"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56"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56" fillId="0" borderId="0" applyFont="0" applyFill="0" applyBorder="0" applyAlignment="0" applyProtection="0"/>
    <xf numFmtId="9" fontId="25"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7" fillId="37" borderId="11" applyNumberFormat="0" applyAlignment="0" applyProtection="0"/>
    <xf numFmtId="0" fontId="36" fillId="38" borderId="12" applyNumberFormat="0" applyAlignment="0" applyProtection="0"/>
    <xf numFmtId="0" fontId="36" fillId="38" borderId="12" applyNumberFormat="0" applyAlignment="0" applyProtection="0"/>
    <xf numFmtId="0" fontId="67" fillId="37" borderId="11" applyNumberFormat="0" applyAlignment="0" applyProtection="0"/>
    <xf numFmtId="0" fontId="67" fillId="37" borderId="11" applyNumberFormat="0" applyAlignment="0" applyProtection="0"/>
    <xf numFmtId="0" fontId="36" fillId="38" borderId="12" applyNumberFormat="0" applyAlignment="0" applyProtection="0"/>
    <xf numFmtId="0" fontId="36" fillId="38" borderId="12" applyNumberFormat="0" applyAlignment="0" applyProtection="0"/>
    <xf numFmtId="175" fontId="0" fillId="0" borderId="0" applyFont="0" applyFill="0" applyBorder="0" applyAlignment="0" applyProtection="0"/>
    <xf numFmtId="5" fontId="0" fillId="0" borderId="0" applyFill="0" applyBorder="0" applyAlignment="0" applyProtection="0"/>
    <xf numFmtId="5" fontId="0" fillId="0" borderId="0" applyFill="0" applyBorder="0" applyAlignment="0" applyProtection="0"/>
    <xf numFmtId="5" fontId="0" fillId="0" borderId="0" applyFill="0" applyBorder="0" applyAlignment="0" applyProtection="0"/>
    <xf numFmtId="5"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5" fontId="0" fillId="0" borderId="0" applyFill="0" applyBorder="0" applyAlignment="0" applyProtection="0"/>
    <xf numFmtId="5"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5" fontId="0" fillId="0" borderId="0" applyFill="0" applyBorder="0" applyAlignment="0" applyProtection="0"/>
    <xf numFmtId="5" fontId="0" fillId="0" borderId="0" applyFill="0" applyBorder="0" applyAlignment="0" applyProtection="0"/>
    <xf numFmtId="5" fontId="0" fillId="0" borderId="0" applyFill="0" applyBorder="0" applyAlignment="0" applyProtection="0"/>
    <xf numFmtId="5"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6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0" fillId="0" borderId="0" applyNumberFormat="0" applyFill="0" applyBorder="0" applyAlignment="0" applyProtection="0"/>
    <xf numFmtId="0" fontId="71" fillId="0" borderId="13" applyNumberFormat="0" applyFill="0" applyAlignment="0" applyProtection="0"/>
    <xf numFmtId="0" fontId="41" fillId="0" borderId="14"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1" fillId="0" borderId="13" applyNumberFormat="0" applyFill="0" applyAlignment="0" applyProtection="0"/>
    <xf numFmtId="0" fontId="71" fillId="0" borderId="13"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2" fillId="0" borderId="15"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73" fillId="0" borderId="17"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7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4" fillId="0" borderId="19" applyNumberFormat="0" applyFill="0" applyAlignment="0" applyProtection="0"/>
    <xf numFmtId="0" fontId="39" fillId="0" borderId="20" applyNumberFormat="0" applyFill="0" applyAlignment="0" applyProtection="0"/>
    <xf numFmtId="0" fontId="39" fillId="0" borderId="20"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39" fillId="0" borderId="20" applyNumberFormat="0" applyFill="0" applyAlignment="0" applyProtection="0"/>
    <xf numFmtId="0" fontId="39" fillId="0" borderId="20" applyNumberFormat="0" applyFill="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0" fillId="0" borderId="0" applyFill="0" applyBorder="0" applyAlignment="0" applyProtection="0"/>
    <xf numFmtId="43" fontId="0" fillId="0" borderId="0" applyFont="0" applyFill="0" applyBorder="0" applyAlignment="0" applyProtection="0"/>
    <xf numFmtId="178" fontId="0" fillId="0" borderId="0" applyFill="0" applyBorder="0" applyAlignment="0" applyProtection="0"/>
    <xf numFmtId="177" fontId="8"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0" fillId="0" borderId="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177" fontId="56" fillId="0" borderId="0" applyFont="0" applyFill="0" applyBorder="0" applyAlignment="0" applyProtection="0"/>
    <xf numFmtId="177"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177" fontId="56"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56" fillId="0" borderId="0" applyFont="0" applyFill="0" applyBorder="0" applyAlignment="0" applyProtection="0"/>
    <xf numFmtId="177" fontId="25"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56"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56" fillId="0" borderId="0" applyFont="0" applyFill="0" applyBorder="0" applyAlignment="0" applyProtection="0"/>
    <xf numFmtId="177" fontId="0" fillId="0" borderId="0" applyFont="0" applyFill="0" applyBorder="0" applyAlignment="0" applyProtection="0"/>
    <xf numFmtId="177" fontId="25" fillId="0" borderId="0" applyFont="0" applyFill="0" applyBorder="0" applyAlignment="0" applyProtection="0"/>
    <xf numFmtId="177" fontId="56"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56"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56"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25"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25"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25" fillId="0" borderId="0" applyFont="0" applyFill="0" applyBorder="0" applyAlignment="0" applyProtection="0"/>
  </cellStyleXfs>
  <cellXfs count="720">
    <xf numFmtId="0" fontId="0" fillId="0" borderId="0" xfId="0" applyAlignment="1">
      <alignment/>
    </xf>
    <xf numFmtId="0" fontId="0" fillId="57" borderId="0" xfId="0" applyFont="1" applyFill="1" applyBorder="1" applyAlignment="1">
      <alignment horizontal="justify" vertical="top" wrapText="1"/>
    </xf>
    <xf numFmtId="0" fontId="0" fillId="0" borderId="0" xfId="0" applyFill="1" applyBorder="1" applyAlignment="1">
      <alignment vertical="top" wrapText="1"/>
    </xf>
    <xf numFmtId="0" fontId="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177" fontId="0" fillId="57" borderId="0" xfId="535" applyFont="1" applyFill="1" applyBorder="1" applyAlignment="1">
      <alignment horizontal="justify" vertical="top" wrapText="1"/>
    </xf>
    <xf numFmtId="0" fontId="6" fillId="0" borderId="21" xfId="0" applyFont="1" applyFill="1" applyBorder="1" applyAlignment="1">
      <alignment horizontal="center" vertical="center" wrapText="1"/>
    </xf>
    <xf numFmtId="0" fontId="9" fillId="0" borderId="0" xfId="0" applyFont="1" applyFill="1" applyAlignment="1">
      <alignment/>
    </xf>
    <xf numFmtId="0" fontId="9" fillId="57" borderId="0" xfId="0" applyFont="1" applyFill="1" applyAlignment="1">
      <alignment vertical="top"/>
    </xf>
    <xf numFmtId="0" fontId="0" fillId="57" borderId="0" xfId="0" applyFill="1" applyBorder="1" applyAlignment="1">
      <alignment vertical="top" wrapText="1"/>
    </xf>
    <xf numFmtId="0" fontId="9" fillId="57" borderId="0" xfId="0" applyFont="1" applyFill="1" applyAlignment="1">
      <alignment/>
    </xf>
    <xf numFmtId="0" fontId="9" fillId="0" borderId="0" xfId="0" applyFont="1" applyFill="1" applyAlignment="1">
      <alignment vertical="center"/>
    </xf>
    <xf numFmtId="0" fontId="9" fillId="57" borderId="0" xfId="0" applyFont="1" applyFill="1" applyAlignment="1">
      <alignment vertical="center"/>
    </xf>
    <xf numFmtId="0" fontId="0" fillId="57" borderId="0" xfId="0" applyFont="1" applyFill="1" applyBorder="1" applyAlignment="1">
      <alignment vertical="top" wrapText="1"/>
    </xf>
    <xf numFmtId="177" fontId="7" fillId="57" borderId="0" xfId="535" applyFont="1" applyFill="1" applyBorder="1" applyAlignment="1">
      <alignment horizontal="center" vertical="top" wrapText="1"/>
    </xf>
    <xf numFmtId="177" fontId="0" fillId="57" borderId="0" xfId="535" applyFont="1" applyFill="1" applyBorder="1" applyAlignment="1">
      <alignment horizontal="center" vertical="top" wrapText="1"/>
    </xf>
    <xf numFmtId="9" fontId="6" fillId="57" borderId="22" xfId="0" applyNumberFormat="1" applyFont="1" applyFill="1" applyBorder="1" applyAlignment="1">
      <alignment horizontal="center" vertical="top" wrapText="1"/>
    </xf>
    <xf numFmtId="0" fontId="10" fillId="57" borderId="0" xfId="0" applyFont="1" applyFill="1" applyAlignment="1">
      <alignment/>
    </xf>
    <xf numFmtId="0" fontId="0" fillId="57" borderId="0" xfId="0" applyFill="1" applyAlignment="1">
      <alignment/>
    </xf>
    <xf numFmtId="0" fontId="0" fillId="0" borderId="0" xfId="0" applyFont="1" applyFill="1" applyAlignment="1">
      <alignment vertical="top"/>
    </xf>
    <xf numFmtId="0" fontId="0" fillId="57" borderId="0" xfId="0" applyFont="1" applyFill="1" applyBorder="1" applyAlignment="1">
      <alignment horizontal="justify" vertical="top" wrapText="1"/>
    </xf>
    <xf numFmtId="177" fontId="0" fillId="0" borderId="21" xfId="535" applyFont="1" applyFill="1" applyBorder="1" applyAlignment="1">
      <alignment horizontal="left" vertical="center" wrapText="1"/>
    </xf>
    <xf numFmtId="177" fontId="0" fillId="17" borderId="23" xfId="535" applyFont="1" applyFill="1" applyBorder="1" applyAlignment="1">
      <alignment horizontal="left" vertical="top" wrapText="1"/>
    </xf>
    <xf numFmtId="177" fontId="7" fillId="58" borderId="23" xfId="535" applyFont="1" applyFill="1" applyBorder="1" applyAlignment="1">
      <alignment horizontal="left" vertical="top" wrapText="1"/>
    </xf>
    <xf numFmtId="177" fontId="0" fillId="58" borderId="23" xfId="535" applyFont="1" applyFill="1" applyBorder="1" applyAlignment="1">
      <alignment horizontal="left" vertical="top" wrapText="1"/>
    </xf>
    <xf numFmtId="177" fontId="8" fillId="0" borderId="21" xfId="535" applyFont="1" applyFill="1" applyBorder="1" applyAlignment="1">
      <alignment horizontal="left" vertical="center" wrapText="1"/>
    </xf>
    <xf numFmtId="177" fontId="0" fillId="57" borderId="21" xfId="535" applyFont="1" applyFill="1" applyBorder="1" applyAlignment="1">
      <alignment horizontal="left" vertical="center"/>
    </xf>
    <xf numFmtId="177" fontId="8" fillId="58" borderId="21" xfId="535" applyFont="1" applyFill="1" applyBorder="1" applyAlignment="1">
      <alignment horizontal="left" vertical="center" wrapText="1"/>
    </xf>
    <xf numFmtId="177" fontId="0" fillId="0" borderId="24" xfId="535" applyFont="1" applyFill="1" applyBorder="1" applyAlignment="1">
      <alignment horizontal="left" vertical="center" wrapText="1"/>
    </xf>
    <xf numFmtId="177" fontId="0" fillId="59" borderId="21" xfId="535" applyFont="1" applyFill="1" applyBorder="1" applyAlignment="1">
      <alignment horizontal="left" vertical="center"/>
    </xf>
    <xf numFmtId="177" fontId="3" fillId="59" borderId="24" xfId="535" applyFont="1" applyFill="1" applyBorder="1" applyAlignment="1">
      <alignment horizontal="left" vertical="center"/>
    </xf>
    <xf numFmtId="177" fontId="0" fillId="60" borderId="21" xfId="535" applyFont="1" applyFill="1" applyBorder="1" applyAlignment="1">
      <alignment horizontal="left" vertical="center"/>
    </xf>
    <xf numFmtId="177" fontId="3" fillId="60" borderId="24" xfId="535" applyFont="1" applyFill="1" applyBorder="1" applyAlignment="1">
      <alignment horizontal="left" vertical="center"/>
    </xf>
    <xf numFmtId="177" fontId="0" fillId="0" borderId="21" xfId="535" applyFont="1" applyFill="1" applyBorder="1" applyAlignment="1">
      <alignment horizontal="left" vertical="center"/>
    </xf>
    <xf numFmtId="177" fontId="0" fillId="0" borderId="21" xfId="535" applyFont="1" applyFill="1" applyBorder="1" applyAlignment="1">
      <alignment horizontal="left"/>
    </xf>
    <xf numFmtId="177" fontId="0" fillId="57" borderId="21" xfId="535" applyFont="1" applyFill="1" applyBorder="1" applyAlignment="1">
      <alignment horizontal="left" vertical="center" wrapText="1"/>
    </xf>
    <xf numFmtId="177" fontId="0" fillId="0" borderId="21" xfId="535" applyFont="1" applyFill="1" applyBorder="1" applyAlignment="1" quotePrefix="1">
      <alignment horizontal="left" vertical="center" wrapText="1"/>
    </xf>
    <xf numFmtId="177" fontId="0" fillId="0" borderId="21" xfId="535" applyFont="1" applyFill="1" applyBorder="1" applyAlignment="1">
      <alignment horizontal="left" vertical="top"/>
    </xf>
    <xf numFmtId="1" fontId="0" fillId="61" borderId="25" xfId="535" applyNumberFormat="1" applyFont="1" applyFill="1" applyBorder="1" applyAlignment="1">
      <alignment horizontal="center" vertical="center"/>
    </xf>
    <xf numFmtId="1" fontId="3" fillId="62" borderId="25" xfId="535" applyNumberFormat="1" applyFont="1" applyFill="1" applyBorder="1" applyAlignment="1">
      <alignment horizontal="center"/>
    </xf>
    <xf numFmtId="1" fontId="0" fillId="0" borderId="25" xfId="535" applyNumberFormat="1" applyFont="1" applyFill="1" applyBorder="1" applyAlignment="1">
      <alignment horizontal="center" vertical="center"/>
    </xf>
    <xf numFmtId="49" fontId="3" fillId="58" borderId="23" xfId="535" applyNumberFormat="1" applyFont="1" applyFill="1" applyBorder="1" applyAlignment="1">
      <alignment horizontal="left" vertical="center" wrapText="1"/>
    </xf>
    <xf numFmtId="49" fontId="0" fillId="57" borderId="21" xfId="535" applyNumberFormat="1" applyFont="1" applyFill="1" applyBorder="1" applyAlignment="1">
      <alignment horizontal="left" vertical="center" wrapText="1"/>
    </xf>
    <xf numFmtId="49" fontId="0" fillId="57" borderId="21" xfId="535" applyNumberFormat="1" applyFont="1" applyFill="1" applyBorder="1" applyAlignment="1" applyProtection="1">
      <alignment horizontal="left" vertical="center" wrapText="1"/>
      <protection/>
    </xf>
    <xf numFmtId="49" fontId="3" fillId="58" borderId="21" xfId="535" applyNumberFormat="1" applyFont="1" applyFill="1" applyBorder="1" applyAlignment="1">
      <alignment horizontal="left" vertical="center" wrapText="1"/>
    </xf>
    <xf numFmtId="49" fontId="0" fillId="57" borderId="21" xfId="535" applyNumberFormat="1" applyFont="1" applyFill="1" applyBorder="1" applyAlignment="1">
      <alignment horizontal="left" vertical="center"/>
    </xf>
    <xf numFmtId="49" fontId="8" fillId="61" borderId="21" xfId="535" applyNumberFormat="1" applyFont="1" applyFill="1" applyBorder="1" applyAlignment="1">
      <alignment horizontal="left" vertical="center" wrapText="1"/>
    </xf>
    <xf numFmtId="49" fontId="0" fillId="0" borderId="21" xfId="535" applyNumberFormat="1" applyFont="1" applyFill="1" applyBorder="1" applyAlignment="1">
      <alignment horizontal="left" vertical="center" wrapText="1"/>
    </xf>
    <xf numFmtId="49" fontId="3" fillId="62" borderId="21" xfId="535" applyNumberFormat="1" applyFont="1" applyFill="1" applyBorder="1" applyAlignment="1">
      <alignment horizontal="left" vertical="center"/>
    </xf>
    <xf numFmtId="49" fontId="12" fillId="60" borderId="21" xfId="535" applyNumberFormat="1" applyFont="1" applyFill="1" applyBorder="1" applyAlignment="1">
      <alignment horizontal="left" vertical="center"/>
    </xf>
    <xf numFmtId="49" fontId="0" fillId="0" borderId="21" xfId="535" applyNumberFormat="1" applyFont="1" applyFill="1" applyBorder="1" applyAlignment="1">
      <alignment horizontal="left" vertical="center"/>
    </xf>
    <xf numFmtId="49" fontId="0" fillId="0" borderId="21" xfId="535" applyNumberFormat="1" applyFont="1" applyBorder="1" applyAlignment="1">
      <alignment horizontal="left" vertical="center" wrapText="1"/>
    </xf>
    <xf numFmtId="49" fontId="0" fillId="57" borderId="21" xfId="535" applyNumberFormat="1" applyFont="1" applyFill="1" applyBorder="1" applyAlignment="1" applyProtection="1">
      <alignment horizontal="left" vertical="center" wrapText="1"/>
      <protection hidden="1"/>
    </xf>
    <xf numFmtId="49" fontId="0" fillId="0" borderId="0" xfId="0" applyNumberFormat="1" applyFont="1" applyFill="1" applyAlignment="1">
      <alignment horizontal="left" vertical="center" wrapText="1"/>
    </xf>
    <xf numFmtId="49" fontId="0" fillId="17" borderId="23" xfId="535" applyNumberFormat="1" applyFont="1" applyFill="1" applyBorder="1" applyAlignment="1">
      <alignment horizontal="center" vertical="top" wrapText="1"/>
    </xf>
    <xf numFmtId="49" fontId="0" fillId="0" borderId="21" xfId="535" applyNumberFormat="1" applyFont="1" applyBorder="1" applyAlignment="1">
      <alignment horizontal="center" vertical="top" wrapText="1"/>
    </xf>
    <xf numFmtId="49" fontId="0" fillId="0" borderId="21" xfId="535" applyNumberFormat="1" applyFont="1" applyBorder="1" applyAlignment="1" applyProtection="1">
      <alignment horizontal="center" vertical="top" wrapText="1"/>
      <protection/>
    </xf>
    <xf numFmtId="49" fontId="0" fillId="17" borderId="21" xfId="535" applyNumberFormat="1" applyFont="1" applyFill="1" applyBorder="1" applyAlignment="1">
      <alignment horizontal="center" vertical="top" wrapText="1"/>
    </xf>
    <xf numFmtId="49" fontId="0" fillId="0" borderId="21" xfId="535" applyNumberFormat="1" applyFont="1" applyFill="1" applyBorder="1" applyAlignment="1" applyProtection="1">
      <alignment horizontal="center" vertical="top" wrapText="1"/>
      <protection/>
    </xf>
    <xf numFmtId="49" fontId="0" fillId="57" borderId="21" xfId="535" applyNumberFormat="1" applyFont="1" applyFill="1" applyBorder="1" applyAlignment="1">
      <alignment horizontal="center" vertical="top" wrapText="1"/>
    </xf>
    <xf numFmtId="49" fontId="0" fillId="57" borderId="21" xfId="535" applyNumberFormat="1" applyFont="1" applyFill="1" applyBorder="1" applyAlignment="1">
      <alignment horizontal="center" vertical="center"/>
    </xf>
    <xf numFmtId="49" fontId="0" fillId="57" borderId="21" xfId="535" applyNumberFormat="1" applyFont="1" applyFill="1" applyBorder="1" applyAlignment="1" applyProtection="1">
      <alignment horizontal="center" vertical="top" wrapText="1"/>
      <protection hidden="1"/>
    </xf>
    <xf numFmtId="49" fontId="0" fillId="0" borderId="21" xfId="535" applyNumberFormat="1" applyFont="1" applyFill="1" applyBorder="1" applyAlignment="1">
      <alignment horizontal="center" vertical="top" wrapText="1"/>
    </xf>
    <xf numFmtId="49" fontId="0" fillId="0" borderId="21" xfId="535" applyNumberFormat="1" applyFont="1" applyFill="1" applyBorder="1" applyAlignment="1" applyProtection="1">
      <alignment horizontal="center" vertical="top" wrapText="1"/>
      <protection hidden="1"/>
    </xf>
    <xf numFmtId="49" fontId="0" fillId="57" borderId="21" xfId="535" applyNumberFormat="1" applyFont="1" applyFill="1" applyBorder="1" applyAlignment="1" applyProtection="1">
      <alignment horizontal="center" vertical="center"/>
      <protection hidden="1"/>
    </xf>
    <xf numFmtId="49" fontId="0" fillId="61" borderId="21" xfId="535" applyNumberFormat="1" applyFont="1" applyFill="1" applyBorder="1" applyAlignment="1">
      <alignment horizontal="center" vertical="center"/>
    </xf>
    <xf numFmtId="49" fontId="0" fillId="57" borderId="21" xfId="535" applyNumberFormat="1" applyFont="1" applyFill="1" applyBorder="1" applyAlignment="1">
      <alignment horizontal="center" vertical="top"/>
    </xf>
    <xf numFmtId="49" fontId="0" fillId="62" borderId="21" xfId="535" applyNumberFormat="1" applyFont="1" applyFill="1" applyBorder="1" applyAlignment="1">
      <alignment horizontal="center"/>
    </xf>
    <xf numFmtId="49" fontId="0" fillId="60" borderId="21" xfId="535" applyNumberFormat="1" applyFont="1" applyFill="1" applyBorder="1" applyAlignment="1">
      <alignment horizontal="center" vertical="center"/>
    </xf>
    <xf numFmtId="49" fontId="0" fillId="0" borderId="21" xfId="535" applyNumberFormat="1" applyFont="1" applyFill="1" applyBorder="1" applyAlignment="1">
      <alignment horizontal="center" vertical="center"/>
    </xf>
    <xf numFmtId="49" fontId="0" fillId="0" borderId="21" xfId="535" applyNumberFormat="1" applyFont="1" applyFill="1" applyBorder="1" applyAlignment="1">
      <alignment horizontal="center" vertical="center" wrapText="1"/>
    </xf>
    <xf numFmtId="49" fontId="0" fillId="0" borderId="21" xfId="535" applyNumberFormat="1" applyFont="1" applyFill="1" applyBorder="1" applyAlignment="1">
      <alignment horizontal="center" vertical="top"/>
    </xf>
    <xf numFmtId="49" fontId="0" fillId="0" borderId="21" xfId="535" applyNumberFormat="1" applyFont="1" applyFill="1" applyBorder="1" applyAlignment="1">
      <alignment horizontal="center"/>
    </xf>
    <xf numFmtId="49" fontId="0" fillId="57" borderId="21" xfId="535" applyNumberFormat="1" applyFont="1" applyFill="1" applyBorder="1" applyAlignment="1">
      <alignment horizontal="center" vertical="center" wrapText="1"/>
    </xf>
    <xf numFmtId="0" fontId="6" fillId="0" borderId="26" xfId="0" applyFont="1" applyBorder="1" applyAlignment="1">
      <alignment horizontal="center" vertical="center" wrapText="1"/>
    </xf>
    <xf numFmtId="1" fontId="3" fillId="17" borderId="27" xfId="535" applyNumberFormat="1" applyFont="1" applyFill="1" applyBorder="1" applyAlignment="1">
      <alignment horizontal="center" vertical="top" wrapText="1"/>
    </xf>
    <xf numFmtId="177" fontId="0" fillId="58" borderId="28" xfId="535" applyFont="1" applyFill="1" applyBorder="1" applyAlignment="1">
      <alignment horizontal="left" vertical="top" wrapText="1"/>
    </xf>
    <xf numFmtId="1" fontId="0" fillId="0" borderId="25" xfId="535" applyNumberFormat="1" applyFont="1" applyFill="1" applyBorder="1" applyAlignment="1">
      <alignment horizontal="center" vertical="top" wrapText="1"/>
    </xf>
    <xf numFmtId="1" fontId="3" fillId="17" borderId="25" xfId="535" applyNumberFormat="1" applyFont="1" applyFill="1" applyBorder="1" applyAlignment="1">
      <alignment horizontal="center" vertical="top" wrapText="1"/>
    </xf>
    <xf numFmtId="177" fontId="8" fillId="58" borderId="24" xfId="535" applyFont="1" applyFill="1" applyBorder="1" applyAlignment="1">
      <alignment horizontal="left" vertical="center" wrapText="1"/>
    </xf>
    <xf numFmtId="1" fontId="0" fillId="38" borderId="29" xfId="535" applyNumberFormat="1" applyFont="1" applyFill="1" applyBorder="1" applyAlignment="1">
      <alignment horizontal="center" vertical="center"/>
    </xf>
    <xf numFmtId="1" fontId="0" fillId="0" borderId="25" xfId="535" applyNumberFormat="1" applyFont="1" applyBorder="1" applyAlignment="1">
      <alignment horizontal="center" vertical="top" wrapText="1"/>
    </xf>
    <xf numFmtId="1" fontId="0" fillId="57" borderId="25" xfId="535" applyNumberFormat="1" applyFont="1" applyFill="1" applyBorder="1" applyAlignment="1">
      <alignment horizontal="center" vertical="center"/>
    </xf>
    <xf numFmtId="1" fontId="3" fillId="17" borderId="30" xfId="535" applyNumberFormat="1" applyFont="1" applyFill="1" applyBorder="1" applyAlignment="1">
      <alignment horizontal="center" vertical="top" wrapText="1"/>
    </xf>
    <xf numFmtId="49" fontId="3" fillId="58" borderId="31" xfId="535" applyNumberFormat="1" applyFont="1" applyFill="1" applyBorder="1" applyAlignment="1">
      <alignment horizontal="left" vertical="center" wrapText="1"/>
    </xf>
    <xf numFmtId="49" fontId="0" fillId="17" borderId="31" xfId="535" applyNumberFormat="1" applyFont="1" applyFill="1" applyBorder="1" applyAlignment="1">
      <alignment horizontal="center" vertical="top" wrapText="1"/>
    </xf>
    <xf numFmtId="177" fontId="8" fillId="58" borderId="31" xfId="535" applyFont="1" applyFill="1" applyBorder="1" applyAlignment="1">
      <alignment horizontal="left" vertical="top" wrapText="1"/>
    </xf>
    <xf numFmtId="177" fontId="0" fillId="17" borderId="31" xfId="535" applyFont="1" applyFill="1" applyBorder="1" applyAlignment="1">
      <alignment horizontal="left" vertical="top" wrapText="1"/>
    </xf>
    <xf numFmtId="177" fontId="3" fillId="17" borderId="32" xfId="535" applyFont="1" applyFill="1" applyBorder="1" applyAlignment="1">
      <alignment horizontal="left" vertical="top" wrapText="1"/>
    </xf>
    <xf numFmtId="49" fontId="0" fillId="57" borderId="21" xfId="535" applyNumberFormat="1" applyFont="1" applyFill="1" applyBorder="1" applyAlignment="1">
      <alignment horizontal="justify" vertical="justify" wrapText="1"/>
    </xf>
    <xf numFmtId="2" fontId="0" fillId="57" borderId="21" xfId="535" applyNumberFormat="1" applyFont="1" applyFill="1" applyBorder="1" applyAlignment="1">
      <alignment horizontal="justify" vertical="justify" wrapText="1"/>
    </xf>
    <xf numFmtId="49" fontId="0" fillId="57" borderId="21" xfId="535" applyNumberFormat="1" applyFont="1" applyFill="1" applyBorder="1" applyAlignment="1" applyProtection="1">
      <alignment horizontal="center" vertical="top" wrapText="1"/>
      <protection/>
    </xf>
    <xf numFmtId="4" fontId="8" fillId="61" borderId="21" xfId="0" applyNumberFormat="1" applyFont="1" applyFill="1" applyBorder="1" applyAlignment="1">
      <alignment horizontal="justify" vertical="center" wrapText="1"/>
    </xf>
    <xf numFmtId="49" fontId="8" fillId="61" borderId="21" xfId="535" applyNumberFormat="1" applyFont="1" applyFill="1" applyBorder="1" applyAlignment="1">
      <alignment horizontal="left" vertical="justify" wrapText="1"/>
    </xf>
    <xf numFmtId="4" fontId="0" fillId="17" borderId="21" xfId="0" applyNumberFormat="1" applyFont="1" applyFill="1" applyBorder="1" applyAlignment="1">
      <alignment horizontal="center" vertical="center"/>
    </xf>
    <xf numFmtId="4" fontId="0" fillId="17" borderId="21" xfId="0" applyNumberFormat="1" applyFont="1" applyFill="1" applyBorder="1" applyAlignment="1">
      <alignment horizontal="right" vertical="center"/>
    </xf>
    <xf numFmtId="4" fontId="0" fillId="17" borderId="21" xfId="0" applyNumberFormat="1" applyFont="1" applyFill="1" applyBorder="1" applyAlignment="1">
      <alignment vertical="center"/>
    </xf>
    <xf numFmtId="4" fontId="3" fillId="17" borderId="21" xfId="0" applyNumberFormat="1" applyFont="1" applyFill="1" applyBorder="1" applyAlignment="1">
      <alignment horizontal="center" vertical="center"/>
    </xf>
    <xf numFmtId="4" fontId="0" fillId="57" borderId="25" xfId="0" applyNumberFormat="1" applyFont="1" applyFill="1" applyBorder="1" applyAlignment="1">
      <alignment horizontal="center" vertical="center"/>
    </xf>
    <xf numFmtId="1" fontId="3" fillId="63" borderId="25" xfId="535" applyNumberFormat="1" applyFont="1" applyFill="1" applyBorder="1" applyAlignment="1">
      <alignment horizontal="center" vertical="top" wrapText="1"/>
    </xf>
    <xf numFmtId="177" fontId="0" fillId="57" borderId="21" xfId="535" applyFont="1" applyFill="1" applyBorder="1" applyAlignment="1">
      <alignment horizontal="justify" vertical="justify"/>
    </xf>
    <xf numFmtId="177" fontId="0" fillId="0" borderId="24" xfId="535" applyFont="1" applyFill="1" applyBorder="1" applyAlignment="1">
      <alignment horizontal="justify" vertical="justify" wrapText="1"/>
    </xf>
    <xf numFmtId="0" fontId="9" fillId="57" borderId="0" xfId="0" applyFont="1" applyFill="1" applyAlignment="1">
      <alignment horizontal="justify" vertical="justify"/>
    </xf>
    <xf numFmtId="0" fontId="0" fillId="57" borderId="21" xfId="0" applyFont="1" applyFill="1" applyBorder="1" applyAlignment="1">
      <alignment horizontal="left" vertical="center" wrapText="1"/>
    </xf>
    <xf numFmtId="49" fontId="0" fillId="57" borderId="21" xfId="535" applyNumberFormat="1" applyFont="1" applyFill="1" applyBorder="1" applyAlignment="1" applyProtection="1">
      <alignment horizontal="justify" vertical="justify" wrapText="1"/>
      <protection/>
    </xf>
    <xf numFmtId="0" fontId="4" fillId="17" borderId="33" xfId="0" applyFont="1" applyFill="1" applyBorder="1" applyAlignment="1">
      <alignment horizontal="left" vertical="center"/>
    </xf>
    <xf numFmtId="4" fontId="9" fillId="17" borderId="33" xfId="0" applyNumberFormat="1" applyFont="1" applyFill="1" applyBorder="1" applyAlignment="1">
      <alignment horizontal="center" vertical="center"/>
    </xf>
    <xf numFmtId="0" fontId="9" fillId="0" borderId="0" xfId="0" applyFont="1" applyFill="1" applyAlignment="1">
      <alignment vertical="top"/>
    </xf>
    <xf numFmtId="49" fontId="0" fillId="0" borderId="21" xfId="535" applyNumberFormat="1" applyFont="1" applyFill="1" applyBorder="1" applyAlignment="1">
      <alignment horizontal="justify" vertical="justify" wrapText="1"/>
    </xf>
    <xf numFmtId="177" fontId="0" fillId="0" borderId="22" xfId="535" applyFont="1" applyFill="1" applyBorder="1" applyAlignment="1">
      <alignment horizontal="left" vertical="center"/>
    </xf>
    <xf numFmtId="177" fontId="0" fillId="0" borderId="26" xfId="535" applyFont="1" applyFill="1" applyBorder="1" applyAlignment="1">
      <alignment horizontal="left" vertical="center" wrapText="1"/>
    </xf>
    <xf numFmtId="177" fontId="0" fillId="60" borderId="34" xfId="535" applyFont="1" applyFill="1" applyBorder="1" applyAlignment="1">
      <alignment horizontal="left" vertical="center"/>
    </xf>
    <xf numFmtId="177" fontId="3" fillId="60" borderId="35" xfId="535" applyFont="1" applyFill="1" applyBorder="1" applyAlignment="1">
      <alignment horizontal="left" vertical="center"/>
    </xf>
    <xf numFmtId="4" fontId="0" fillId="17" borderId="21" xfId="0" applyNumberFormat="1" applyFont="1" applyFill="1" applyBorder="1" applyAlignment="1">
      <alignment horizontal="center" vertical="center"/>
    </xf>
    <xf numFmtId="4" fontId="0" fillId="57" borderId="21" xfId="0" applyNumberFormat="1" applyFont="1" applyFill="1" applyBorder="1" applyAlignment="1">
      <alignment horizontal="center" vertical="center"/>
    </xf>
    <xf numFmtId="0" fontId="0" fillId="17" borderId="33" xfId="0" applyFont="1" applyFill="1" applyBorder="1" applyAlignment="1">
      <alignment horizontal="center" vertical="center"/>
    </xf>
    <xf numFmtId="0" fontId="0" fillId="0" borderId="36" xfId="0" applyFont="1" applyFill="1" applyBorder="1" applyAlignment="1">
      <alignment horizontal="center" vertical="center"/>
    </xf>
    <xf numFmtId="49" fontId="0" fillId="57" borderId="0" xfId="0" applyNumberFormat="1" applyFont="1" applyFill="1" applyAlignment="1">
      <alignment horizontal="center" vertical="top" wrapText="1"/>
    </xf>
    <xf numFmtId="4" fontId="0" fillId="57" borderId="21" xfId="465" applyNumberFormat="1" applyFont="1" applyFill="1" applyBorder="1" applyAlignment="1">
      <alignment vertical="center"/>
    </xf>
    <xf numFmtId="0" fontId="0" fillId="57" borderId="21" xfId="0" applyFont="1" applyFill="1" applyBorder="1" applyAlignment="1">
      <alignment horizontal="justify" vertical="justify" wrapText="1"/>
    </xf>
    <xf numFmtId="4" fontId="0" fillId="57" borderId="21" xfId="465" applyNumberFormat="1" applyFont="1" applyFill="1" applyBorder="1" applyAlignment="1">
      <alignment horizontal="right" vertical="center"/>
    </xf>
    <xf numFmtId="178" fontId="0" fillId="57" borderId="21" xfId="465" applyNumberFormat="1" applyFont="1" applyFill="1" applyBorder="1" applyAlignment="1">
      <alignment horizontal="center" vertical="center"/>
    </xf>
    <xf numFmtId="0" fontId="20" fillId="57" borderId="0" xfId="0" applyFont="1" applyFill="1" applyAlignment="1">
      <alignment/>
    </xf>
    <xf numFmtId="39" fontId="0" fillId="57" borderId="21" xfId="535" applyNumberFormat="1" applyFont="1" applyFill="1" applyBorder="1" applyAlignment="1">
      <alignment horizontal="right" vertical="center"/>
    </xf>
    <xf numFmtId="4" fontId="8" fillId="61" borderId="21" xfId="0" applyNumberFormat="1" applyFont="1" applyFill="1" applyBorder="1" applyAlignment="1">
      <alignment horizontal="center" vertical="center"/>
    </xf>
    <xf numFmtId="0" fontId="0" fillId="57" borderId="0" xfId="0" applyFont="1" applyFill="1" applyAlignment="1">
      <alignment/>
    </xf>
    <xf numFmtId="0" fontId="0" fillId="0" borderId="37" xfId="0" applyFont="1" applyFill="1" applyBorder="1" applyAlignment="1">
      <alignment horizontal="center" vertical="center"/>
    </xf>
    <xf numFmtId="177" fontId="0" fillId="0" borderId="37" xfId="535" applyNumberFormat="1" applyFont="1" applyFill="1" applyBorder="1" applyAlignment="1">
      <alignment horizontal="center" vertical="center"/>
    </xf>
    <xf numFmtId="0" fontId="0" fillId="0" borderId="37" xfId="0" applyFont="1" applyFill="1" applyBorder="1" applyAlignment="1">
      <alignment horizontal="justify" vertical="justify" wrapText="1"/>
    </xf>
    <xf numFmtId="0" fontId="0" fillId="0" borderId="38" xfId="0" applyNumberFormat="1" applyFont="1" applyFill="1" applyBorder="1" applyAlignment="1">
      <alignment horizontal="left" vertical="top"/>
    </xf>
    <xf numFmtId="0" fontId="0" fillId="57" borderId="37" xfId="0" applyFont="1" applyFill="1" applyBorder="1" applyAlignment="1">
      <alignment horizontal="center" vertical="center"/>
    </xf>
    <xf numFmtId="4" fontId="0" fillId="64" borderId="21" xfId="0" applyNumberFormat="1" applyFont="1" applyFill="1" applyBorder="1" applyAlignment="1">
      <alignment horizontal="justify" vertical="center" wrapText="1"/>
    </xf>
    <xf numFmtId="4" fontId="0" fillId="64" borderId="21" xfId="0" applyNumberFormat="1" applyFont="1" applyFill="1" applyBorder="1" applyAlignment="1">
      <alignment horizontal="center" vertical="center"/>
    </xf>
    <xf numFmtId="1" fontId="0" fillId="57" borderId="25" xfId="535" applyNumberFormat="1" applyFont="1" applyFill="1" applyBorder="1" applyAlignment="1">
      <alignment horizontal="center" vertical="top" wrapText="1"/>
    </xf>
    <xf numFmtId="0" fontId="0" fillId="57" borderId="21" xfId="0" applyFill="1" applyBorder="1" applyAlignment="1">
      <alignment horizontal="left" vertical="center" wrapText="1"/>
    </xf>
    <xf numFmtId="0" fontId="0" fillId="57" borderId="21" xfId="0" applyFill="1" applyBorder="1" applyAlignment="1">
      <alignment horizontal="center" vertical="center"/>
    </xf>
    <xf numFmtId="0" fontId="0" fillId="57" borderId="37" xfId="0" applyFill="1" applyBorder="1" applyAlignment="1">
      <alignment horizontal="justify" vertical="justify" wrapText="1"/>
    </xf>
    <xf numFmtId="0" fontId="0" fillId="0" borderId="0" xfId="0" applyFont="1" applyFill="1" applyBorder="1" applyAlignment="1">
      <alignment horizontal="center" vertical="center"/>
    </xf>
    <xf numFmtId="1" fontId="12" fillId="60" borderId="25" xfId="535" applyNumberFormat="1" applyFont="1" applyFill="1" applyBorder="1" applyAlignment="1">
      <alignment horizontal="center" vertical="center"/>
    </xf>
    <xf numFmtId="1" fontId="12" fillId="59" borderId="25" xfId="535" applyNumberFormat="1" applyFont="1" applyFill="1" applyBorder="1" applyAlignment="1">
      <alignment horizontal="center" vertical="center"/>
    </xf>
    <xf numFmtId="1" fontId="0" fillId="57" borderId="0" xfId="535" applyNumberFormat="1" applyFont="1" applyFill="1" applyBorder="1" applyAlignment="1">
      <alignment horizontal="center" vertical="top" wrapText="1"/>
    </xf>
    <xf numFmtId="0" fontId="8" fillId="61" borderId="21" xfId="0" applyFont="1" applyFill="1" applyBorder="1" applyAlignment="1">
      <alignment horizontal="left" vertical="center"/>
    </xf>
    <xf numFmtId="0" fontId="0" fillId="61" borderId="21" xfId="0" applyFont="1" applyFill="1" applyBorder="1" applyAlignment="1">
      <alignment horizontal="center" vertical="center"/>
    </xf>
    <xf numFmtId="4" fontId="3" fillId="17" borderId="24" xfId="0" applyNumberFormat="1" applyFont="1" applyFill="1" applyBorder="1" applyAlignment="1">
      <alignment horizontal="center" vertical="center"/>
    </xf>
    <xf numFmtId="4" fontId="9" fillId="17" borderId="39" xfId="0" applyNumberFormat="1" applyFont="1" applyFill="1" applyBorder="1" applyAlignment="1">
      <alignment horizontal="center" vertical="center"/>
    </xf>
    <xf numFmtId="49" fontId="0" fillId="60" borderId="24" xfId="535" applyNumberFormat="1" applyFont="1" applyFill="1" applyBorder="1" applyAlignment="1">
      <alignment horizontal="center" vertical="center"/>
    </xf>
    <xf numFmtId="177" fontId="8" fillId="57" borderId="21" xfId="535" applyFont="1" applyFill="1" applyBorder="1" applyAlignment="1">
      <alignment horizontal="left" vertical="center" wrapText="1"/>
    </xf>
    <xf numFmtId="0" fontId="3" fillId="17" borderId="40" xfId="0" applyFont="1" applyFill="1" applyBorder="1" applyAlignment="1">
      <alignment/>
    </xf>
    <xf numFmtId="0" fontId="3" fillId="17" borderId="41" xfId="0" applyFont="1" applyFill="1" applyBorder="1" applyAlignment="1">
      <alignment horizontal="left" vertical="center"/>
    </xf>
    <xf numFmtId="0" fontId="3" fillId="17" borderId="41" xfId="0" applyFont="1" applyFill="1" applyBorder="1" applyAlignment="1">
      <alignment/>
    </xf>
    <xf numFmtId="0" fontId="3" fillId="17" borderId="42" xfId="0" applyFont="1" applyFill="1" applyBorder="1" applyAlignment="1">
      <alignment horizontal="center"/>
    </xf>
    <xf numFmtId="0" fontId="10" fillId="0" borderId="43" xfId="0" applyFont="1" applyBorder="1" applyAlignment="1">
      <alignment/>
    </xf>
    <xf numFmtId="0" fontId="10" fillId="0" borderId="0" xfId="0" applyFont="1" applyBorder="1" applyAlignment="1">
      <alignment horizontal="left" vertical="center"/>
    </xf>
    <xf numFmtId="0" fontId="10" fillId="0" borderId="44" xfId="0" applyFont="1" applyBorder="1" applyAlignment="1">
      <alignment/>
    </xf>
    <xf numFmtId="0" fontId="10" fillId="0" borderId="45" xfId="0" applyFont="1" applyBorder="1" applyAlignment="1">
      <alignment horizontal="center"/>
    </xf>
    <xf numFmtId="0" fontId="5" fillId="0" borderId="43" xfId="0" applyFont="1" applyBorder="1" applyAlignment="1">
      <alignment/>
    </xf>
    <xf numFmtId="0" fontId="5" fillId="0" borderId="0" xfId="0" applyFont="1" applyBorder="1" applyAlignment="1">
      <alignment horizontal="left" vertical="center"/>
    </xf>
    <xf numFmtId="3" fontId="3" fillId="57" borderId="46" xfId="0" applyNumberFormat="1" applyFont="1" applyFill="1" applyBorder="1" applyAlignment="1">
      <alignment/>
    </xf>
    <xf numFmtId="0" fontId="5" fillId="0" borderId="47" xfId="0" applyFont="1" applyBorder="1" applyAlignment="1">
      <alignment horizontal="center"/>
    </xf>
    <xf numFmtId="0" fontId="10" fillId="0" borderId="48" xfId="0" applyFont="1" applyBorder="1" applyAlignment="1">
      <alignment/>
    </xf>
    <xf numFmtId="0" fontId="10" fillId="0" borderId="49" xfId="0" applyFont="1" applyBorder="1" applyAlignment="1">
      <alignment horizontal="left" vertical="center"/>
    </xf>
    <xf numFmtId="0" fontId="10" fillId="0" borderId="49" xfId="0" applyFont="1" applyBorder="1" applyAlignment="1">
      <alignment/>
    </xf>
    <xf numFmtId="0" fontId="0" fillId="0" borderId="46" xfId="0" applyBorder="1" applyAlignment="1">
      <alignment/>
    </xf>
    <xf numFmtId="0" fontId="0" fillId="0" borderId="50" xfId="0" applyBorder="1" applyAlignment="1">
      <alignment horizontal="left" vertical="center"/>
    </xf>
    <xf numFmtId="0" fontId="0" fillId="0" borderId="50" xfId="0" applyBorder="1" applyAlignment="1">
      <alignment/>
    </xf>
    <xf numFmtId="0" fontId="0" fillId="0" borderId="51" xfId="0" applyBorder="1" applyAlignment="1">
      <alignment horizontal="center"/>
    </xf>
    <xf numFmtId="49" fontId="3" fillId="57" borderId="52" xfId="0" applyNumberFormat="1" applyFont="1" applyFill="1" applyBorder="1" applyAlignment="1">
      <alignment horizontal="center" vertical="center"/>
    </xf>
    <xf numFmtId="0" fontId="3" fillId="57" borderId="52" xfId="0" applyFont="1" applyFill="1" applyBorder="1" applyAlignment="1">
      <alignment horizontal="center" vertical="center"/>
    </xf>
    <xf numFmtId="0" fontId="5" fillId="57" borderId="52" xfId="0" applyFont="1" applyFill="1" applyBorder="1" applyAlignment="1">
      <alignment vertical="center"/>
    </xf>
    <xf numFmtId="0" fontId="0" fillId="57" borderId="52" xfId="0" applyFill="1" applyBorder="1" applyAlignment="1">
      <alignment vertical="top" wrapText="1"/>
    </xf>
    <xf numFmtId="177" fontId="5" fillId="57" borderId="53" xfId="0" applyNumberFormat="1" applyFont="1" applyFill="1" applyBorder="1" applyAlignment="1">
      <alignment vertical="center" wrapText="1"/>
    </xf>
    <xf numFmtId="49" fontId="3" fillId="57" borderId="50" xfId="0" applyNumberFormat="1" applyFont="1" applyFill="1" applyBorder="1" applyAlignment="1">
      <alignment horizontal="center" vertical="center"/>
    </xf>
    <xf numFmtId="0" fontId="3" fillId="57" borderId="50" xfId="0" applyFont="1" applyFill="1" applyBorder="1" applyAlignment="1">
      <alignment horizontal="center" vertical="center"/>
    </xf>
    <xf numFmtId="0" fontId="5" fillId="57" borderId="50" xfId="0" applyFont="1" applyFill="1" applyBorder="1" applyAlignment="1">
      <alignment vertical="center"/>
    </xf>
    <xf numFmtId="0" fontId="3" fillId="57" borderId="50" xfId="0" applyFont="1" applyFill="1" applyBorder="1" applyAlignment="1">
      <alignment horizontal="left" vertical="center"/>
    </xf>
    <xf numFmtId="0" fontId="21" fillId="57" borderId="50" xfId="0" applyFont="1" applyFill="1" applyBorder="1" applyAlignment="1">
      <alignment horizontal="center" vertical="center"/>
    </xf>
    <xf numFmtId="14" fontId="5" fillId="57" borderId="54" xfId="0" applyNumberFormat="1" applyFont="1" applyFill="1" applyBorder="1" applyAlignment="1">
      <alignment vertical="center" wrapText="1"/>
    </xf>
    <xf numFmtId="0" fontId="0" fillId="0" borderId="49" xfId="0" applyBorder="1" applyAlignment="1">
      <alignment horizontal="center" vertical="center"/>
    </xf>
    <xf numFmtId="0" fontId="3" fillId="38" borderId="49" xfId="0" applyFont="1" applyFill="1" applyBorder="1" applyAlignment="1">
      <alignment horizontal="center"/>
    </xf>
    <xf numFmtId="0" fontId="3" fillId="38" borderId="49" xfId="0" applyFont="1" applyFill="1" applyBorder="1" applyAlignment="1">
      <alignment/>
    </xf>
    <xf numFmtId="0" fontId="3" fillId="17" borderId="55" xfId="0" applyFont="1" applyFill="1" applyBorder="1" applyAlignment="1">
      <alignment/>
    </xf>
    <xf numFmtId="0" fontId="3" fillId="17" borderId="41" xfId="0" applyFont="1" applyFill="1" applyBorder="1" applyAlignment="1">
      <alignment/>
    </xf>
    <xf numFmtId="1" fontId="21" fillId="57" borderId="0" xfId="0" applyNumberFormat="1" applyFont="1" applyFill="1" applyBorder="1" applyAlignment="1">
      <alignment/>
    </xf>
    <xf numFmtId="0" fontId="0" fillId="0" borderId="0" xfId="0" applyBorder="1" applyAlignment="1">
      <alignment horizontal="center" vertical="center"/>
    </xf>
    <xf numFmtId="0" fontId="10" fillId="38" borderId="0" xfId="0" applyFont="1" applyFill="1" applyBorder="1" applyAlignment="1">
      <alignment horizontal="center"/>
    </xf>
    <xf numFmtId="0" fontId="10" fillId="38" borderId="0" xfId="0" applyFont="1" applyFill="1" applyBorder="1" applyAlignment="1">
      <alignment/>
    </xf>
    <xf numFmtId="0" fontId="10" fillId="20" borderId="56" xfId="0" applyFont="1" applyFill="1" applyBorder="1" applyAlignment="1">
      <alignment vertical="top"/>
    </xf>
    <xf numFmtId="0" fontId="10" fillId="20" borderId="57" xfId="0" applyFont="1" applyFill="1" applyBorder="1" applyAlignment="1">
      <alignment/>
    </xf>
    <xf numFmtId="0" fontId="10" fillId="57" borderId="0" xfId="0" applyFont="1" applyFill="1" applyBorder="1" applyAlignment="1">
      <alignment horizontal="center"/>
    </xf>
    <xf numFmtId="0" fontId="10" fillId="0" borderId="0" xfId="0" applyFont="1" applyBorder="1" applyAlignment="1">
      <alignment/>
    </xf>
    <xf numFmtId="0" fontId="3" fillId="20" borderId="46" xfId="0" applyFont="1" applyFill="1" applyBorder="1" applyAlignment="1">
      <alignment/>
    </xf>
    <xf numFmtId="0" fontId="10" fillId="0" borderId="0" xfId="0" applyFont="1" applyBorder="1" applyAlignment="1">
      <alignment/>
    </xf>
    <xf numFmtId="0" fontId="13" fillId="0" borderId="58" xfId="0" applyFont="1" applyBorder="1" applyAlignment="1">
      <alignment/>
    </xf>
    <xf numFmtId="0" fontId="13" fillId="0" borderId="59" xfId="0" applyFont="1" applyBorder="1" applyAlignment="1">
      <alignment/>
    </xf>
    <xf numFmtId="0" fontId="5" fillId="57" borderId="58" xfId="0" applyFont="1" applyFill="1" applyBorder="1" applyAlignment="1">
      <alignment/>
    </xf>
    <xf numFmtId="0" fontId="13" fillId="57" borderId="0" xfId="0" applyFont="1" applyFill="1" applyBorder="1" applyAlignment="1">
      <alignment horizontal="center"/>
    </xf>
    <xf numFmtId="0" fontId="13" fillId="0" borderId="0" xfId="0" applyFont="1" applyBorder="1" applyAlignment="1">
      <alignment/>
    </xf>
    <xf numFmtId="0" fontId="13" fillId="0" borderId="0" xfId="0" applyFont="1" applyBorder="1" applyAlignment="1">
      <alignment/>
    </xf>
    <xf numFmtId="0" fontId="13" fillId="0" borderId="55" xfId="0" applyFont="1" applyBorder="1" applyAlignment="1">
      <alignment/>
    </xf>
    <xf numFmtId="0" fontId="13" fillId="0" borderId="41" xfId="0" applyFont="1" applyBorder="1" applyAlignment="1">
      <alignment/>
    </xf>
    <xf numFmtId="0" fontId="0" fillId="0" borderId="56" xfId="0" applyBorder="1" applyAlignment="1">
      <alignment/>
    </xf>
    <xf numFmtId="0" fontId="0" fillId="0" borderId="0" xfId="0" applyBorder="1" applyAlignment="1">
      <alignment horizontal="left" vertical="center"/>
    </xf>
    <xf numFmtId="178" fontId="0" fillId="0" borderId="0" xfId="535" applyNumberFormat="1" applyFont="1" applyBorder="1" applyAlignment="1">
      <alignment horizontal="center" vertical="center"/>
    </xf>
    <xf numFmtId="0" fontId="0" fillId="57" borderId="0" xfId="0" applyFill="1" applyBorder="1" applyAlignment="1">
      <alignment horizontal="center" vertical="center"/>
    </xf>
    <xf numFmtId="0" fontId="14" fillId="40" borderId="56" xfId="0" applyFont="1" applyFill="1" applyBorder="1" applyAlignment="1">
      <alignment/>
    </xf>
    <xf numFmtId="0" fontId="14" fillId="40" borderId="0" xfId="0" applyFont="1" applyFill="1" applyBorder="1" applyAlignment="1">
      <alignment horizontal="left" vertical="center"/>
    </xf>
    <xf numFmtId="0" fontId="14" fillId="40" borderId="0" xfId="0" applyFont="1" applyFill="1" applyBorder="1" applyAlignment="1">
      <alignment/>
    </xf>
    <xf numFmtId="178" fontId="0" fillId="40" borderId="0" xfId="535" applyNumberFormat="1" applyFont="1" applyFill="1" applyBorder="1" applyAlignment="1">
      <alignment horizontal="center"/>
    </xf>
    <xf numFmtId="0" fontId="15" fillId="40" borderId="0" xfId="0" applyFont="1" applyFill="1" applyBorder="1" applyAlignment="1">
      <alignment horizontal="center"/>
    </xf>
    <xf numFmtId="0" fontId="15" fillId="40" borderId="0" xfId="0" applyFont="1" applyFill="1" applyBorder="1" applyAlignment="1">
      <alignment/>
    </xf>
    <xf numFmtId="1" fontId="21" fillId="57" borderId="0" xfId="0" applyNumberFormat="1" applyFont="1" applyFill="1" applyAlignment="1">
      <alignment/>
    </xf>
    <xf numFmtId="0" fontId="9" fillId="0" borderId="56" xfId="0" applyFont="1" applyFill="1" applyBorder="1" applyAlignment="1">
      <alignment/>
    </xf>
    <xf numFmtId="0" fontId="9" fillId="0" borderId="0" xfId="0" applyFont="1" applyFill="1" applyBorder="1" applyAlignment="1">
      <alignment horizontal="left" vertical="center"/>
    </xf>
    <xf numFmtId="0" fontId="9" fillId="0" borderId="0" xfId="0" applyFont="1" applyFill="1" applyBorder="1" applyAlignment="1">
      <alignment/>
    </xf>
    <xf numFmtId="178" fontId="0" fillId="0" borderId="0" xfId="535" applyNumberFormat="1"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xf>
    <xf numFmtId="1" fontId="22" fillId="57" borderId="0" xfId="0" applyNumberFormat="1" applyFont="1" applyFill="1" applyAlignment="1">
      <alignment/>
    </xf>
    <xf numFmtId="0" fontId="4" fillId="17" borderId="57" xfId="0" applyFont="1" applyFill="1" applyBorder="1" applyAlignment="1">
      <alignment/>
    </xf>
    <xf numFmtId="0" fontId="4" fillId="17" borderId="60" xfId="0" applyFont="1" applyFill="1" applyBorder="1" applyAlignment="1">
      <alignment horizontal="left" vertical="center"/>
    </xf>
    <xf numFmtId="0" fontId="4" fillId="17" borderId="60" xfId="0" applyFont="1" applyFill="1" applyBorder="1" applyAlignment="1">
      <alignment/>
    </xf>
    <xf numFmtId="178" fontId="0" fillId="17" borderId="60" xfId="535" applyNumberFormat="1" applyFont="1" applyFill="1" applyBorder="1" applyAlignment="1">
      <alignment horizontal="center"/>
    </xf>
    <xf numFmtId="0" fontId="4" fillId="17" borderId="60" xfId="0" applyFont="1" applyFill="1" applyBorder="1" applyAlignment="1">
      <alignment horizontal="center"/>
    </xf>
    <xf numFmtId="0" fontId="4" fillId="17" borderId="60" xfId="0" applyFont="1" applyFill="1" applyBorder="1" applyAlignment="1">
      <alignment/>
    </xf>
    <xf numFmtId="1" fontId="18" fillId="57" borderId="0" xfId="0" applyNumberFormat="1" applyFont="1" applyFill="1" applyAlignment="1">
      <alignment/>
    </xf>
    <xf numFmtId="0" fontId="4" fillId="0" borderId="0" xfId="0" applyFont="1" applyFill="1" applyAlignment="1">
      <alignment/>
    </xf>
    <xf numFmtId="0" fontId="13" fillId="0" borderId="61" xfId="0" applyFont="1" applyFill="1" applyBorder="1" applyAlignment="1">
      <alignment horizontal="center"/>
    </xf>
    <xf numFmtId="0" fontId="13" fillId="0" borderId="45" xfId="0" applyFont="1" applyFill="1" applyBorder="1" applyAlignment="1">
      <alignment horizontal="left" vertical="center"/>
    </xf>
    <xf numFmtId="0" fontId="13" fillId="0" borderId="62" xfId="0" applyFont="1" applyFill="1" applyBorder="1" applyAlignment="1">
      <alignment horizontal="center"/>
    </xf>
    <xf numFmtId="0" fontId="13" fillId="0" borderId="62" xfId="0" applyFont="1" applyFill="1" applyBorder="1" applyAlignment="1">
      <alignment horizontal="center" vertical="center" wrapText="1"/>
    </xf>
    <xf numFmtId="0" fontId="10" fillId="0" borderId="0" xfId="0" applyFont="1" applyFill="1" applyAlignment="1">
      <alignment/>
    </xf>
    <xf numFmtId="0" fontId="13" fillId="0" borderId="63" xfId="0" applyNumberFormat="1" applyFont="1" applyFill="1" applyBorder="1" applyAlignment="1">
      <alignment horizontal="left"/>
    </xf>
    <xf numFmtId="0" fontId="10" fillId="0" borderId="50" xfId="0" applyFont="1" applyFill="1" applyBorder="1" applyAlignment="1">
      <alignment horizontal="left" vertical="center"/>
    </xf>
    <xf numFmtId="0" fontId="10" fillId="0" borderId="64" xfId="0" applyFont="1" applyFill="1" applyBorder="1" applyAlignment="1">
      <alignment/>
    </xf>
    <xf numFmtId="178" fontId="0" fillId="0" borderId="64" xfId="535" applyNumberFormat="1" applyFont="1" applyFill="1" applyBorder="1" applyAlignment="1">
      <alignment horizontal="center"/>
    </xf>
    <xf numFmtId="0" fontId="3" fillId="57" borderId="64" xfId="0" applyFont="1" applyFill="1" applyBorder="1" applyAlignment="1">
      <alignment horizontal="center" vertical="center" wrapText="1"/>
    </xf>
    <xf numFmtId="4" fontId="0" fillId="17" borderId="65" xfId="0" applyNumberFormat="1" applyFont="1" applyFill="1" applyBorder="1" applyAlignment="1">
      <alignment horizontal="center" vertical="center"/>
    </xf>
    <xf numFmtId="4" fontId="3" fillId="17" borderId="65" xfId="0" applyNumberFormat="1" applyFont="1" applyFill="1" applyBorder="1" applyAlignment="1">
      <alignment vertical="center"/>
    </xf>
    <xf numFmtId="4" fontId="0" fillId="64" borderId="21" xfId="535" applyNumberFormat="1" applyFont="1" applyFill="1" applyBorder="1" applyAlignment="1" applyProtection="1">
      <alignment horizontal="center" vertical="center"/>
      <protection/>
    </xf>
    <xf numFmtId="4" fontId="0" fillId="64" borderId="21" xfId="535" applyNumberFormat="1" applyFont="1" applyFill="1" applyBorder="1" applyAlignment="1" applyProtection="1">
      <alignment vertical="center"/>
      <protection/>
    </xf>
    <xf numFmtId="4" fontId="0" fillId="57" borderId="21" xfId="535" applyNumberFormat="1" applyFont="1" applyFill="1" applyBorder="1" applyAlignment="1">
      <alignment vertical="center"/>
    </xf>
    <xf numFmtId="4" fontId="3" fillId="17" borderId="21" xfId="0" applyNumberFormat="1" applyFont="1" applyFill="1" applyBorder="1" applyAlignment="1">
      <alignment vertical="center"/>
    </xf>
    <xf numFmtId="4" fontId="0" fillId="65" borderId="21" xfId="0" applyNumberFormat="1" applyFont="1" applyFill="1" applyBorder="1" applyAlignment="1">
      <alignment horizontal="center" vertical="center"/>
    </xf>
    <xf numFmtId="4" fontId="0" fillId="65" borderId="21" xfId="535" applyNumberFormat="1" applyFont="1" applyFill="1" applyBorder="1" applyAlignment="1" applyProtection="1">
      <alignment horizontal="center" vertical="center"/>
      <protection/>
    </xf>
    <xf numFmtId="1" fontId="9" fillId="57" borderId="0" xfId="0" applyNumberFormat="1" applyFont="1" applyFill="1" applyAlignment="1">
      <alignment vertical="top"/>
    </xf>
    <xf numFmtId="0" fontId="13" fillId="0" borderId="57" xfId="0" applyNumberFormat="1" applyFont="1" applyFill="1" applyBorder="1" applyAlignment="1">
      <alignment horizontal="left"/>
    </xf>
    <xf numFmtId="0" fontId="9" fillId="0" borderId="57" xfId="0" applyFont="1" applyFill="1" applyBorder="1" applyAlignment="1">
      <alignment horizontal="left" vertical="center"/>
    </xf>
    <xf numFmtId="0" fontId="9" fillId="0" borderId="52" xfId="0" applyFont="1" applyFill="1" applyBorder="1" applyAlignment="1">
      <alignment/>
    </xf>
    <xf numFmtId="178" fontId="0" fillId="0" borderId="52" xfId="535" applyNumberFormat="1" applyFont="1" applyFill="1" applyBorder="1" applyAlignment="1">
      <alignment horizontal="center"/>
    </xf>
    <xf numFmtId="4" fontId="9" fillId="57" borderId="52" xfId="0" applyNumberFormat="1" applyFont="1" applyFill="1" applyBorder="1" applyAlignment="1">
      <alignment horizontal="center"/>
    </xf>
    <xf numFmtId="0" fontId="13" fillId="0" borderId="43" xfId="0" applyNumberFormat="1" applyFont="1" applyFill="1" applyBorder="1" applyAlignment="1">
      <alignment horizontal="left"/>
    </xf>
    <xf numFmtId="0" fontId="4" fillId="0" borderId="66" xfId="0" applyFont="1" applyFill="1" applyBorder="1" applyAlignment="1">
      <alignment horizontal="left" vertical="center"/>
    </xf>
    <xf numFmtId="4" fontId="9" fillId="57" borderId="0" xfId="0" applyNumberFormat="1" applyFont="1" applyFill="1" applyBorder="1" applyAlignment="1">
      <alignment horizontal="center"/>
    </xf>
    <xf numFmtId="0" fontId="9" fillId="57" borderId="0" xfId="0" applyFont="1" applyFill="1" applyBorder="1" applyAlignment="1">
      <alignment horizontal="center" vertical="top"/>
    </xf>
    <xf numFmtId="0" fontId="16" fillId="57" borderId="0" xfId="0" applyFont="1" applyFill="1" applyBorder="1" applyAlignment="1">
      <alignment horizontal="center" vertical="top"/>
    </xf>
    <xf numFmtId="0" fontId="16" fillId="57" borderId="0" xfId="0" applyFont="1" applyFill="1" applyBorder="1" applyAlignment="1">
      <alignment vertical="top"/>
    </xf>
    <xf numFmtId="0" fontId="16" fillId="57" borderId="0" xfId="0" applyFont="1" applyFill="1" applyBorder="1" applyAlignment="1">
      <alignment/>
    </xf>
    <xf numFmtId="4" fontId="16" fillId="57" borderId="0" xfId="0" applyNumberFormat="1" applyFont="1" applyFill="1" applyBorder="1" applyAlignment="1">
      <alignment/>
    </xf>
    <xf numFmtId="4" fontId="17" fillId="57" borderId="0" xfId="0" applyNumberFormat="1" applyFont="1" applyFill="1" applyBorder="1" applyAlignment="1">
      <alignment horizontal="center"/>
    </xf>
    <xf numFmtId="4" fontId="16" fillId="57" borderId="0" xfId="0" applyNumberFormat="1" applyFont="1" applyFill="1" applyBorder="1" applyAlignment="1">
      <alignment horizontal="center"/>
    </xf>
    <xf numFmtId="0" fontId="9" fillId="57" borderId="0" xfId="0" applyFont="1" applyFill="1" applyBorder="1" applyAlignment="1">
      <alignment/>
    </xf>
    <xf numFmtId="0" fontId="9" fillId="57" borderId="0" xfId="0" applyFont="1" applyFill="1" applyBorder="1" applyAlignment="1">
      <alignment/>
    </xf>
    <xf numFmtId="179" fontId="9" fillId="57" borderId="0" xfId="0" applyNumberFormat="1" applyFont="1" applyFill="1" applyBorder="1" applyAlignment="1">
      <alignment/>
    </xf>
    <xf numFmtId="4" fontId="9" fillId="57" borderId="0" xfId="0" applyNumberFormat="1" applyFont="1" applyFill="1" applyBorder="1" applyAlignment="1">
      <alignment/>
    </xf>
    <xf numFmtId="4" fontId="18" fillId="57" borderId="0" xfId="0" applyNumberFormat="1" applyFont="1" applyFill="1" applyBorder="1" applyAlignment="1">
      <alignment horizontal="center"/>
    </xf>
    <xf numFmtId="0" fontId="9" fillId="0" borderId="43" xfId="0" applyFont="1" applyFill="1" applyBorder="1" applyAlignment="1">
      <alignment/>
    </xf>
    <xf numFmtId="0" fontId="9" fillId="0" borderId="43" xfId="0" applyFont="1" applyFill="1" applyBorder="1" applyAlignment="1">
      <alignment horizontal="left" vertical="center"/>
    </xf>
    <xf numFmtId="0" fontId="9" fillId="57" borderId="0" xfId="0" applyFont="1" applyFill="1" applyBorder="1" applyAlignment="1">
      <alignment horizontal="center"/>
    </xf>
    <xf numFmtId="0" fontId="4" fillId="57" borderId="0" xfId="0" applyFont="1" applyFill="1" applyBorder="1" applyAlignment="1">
      <alignment horizontal="center"/>
    </xf>
    <xf numFmtId="4" fontId="16" fillId="57" borderId="50" xfId="0" applyNumberFormat="1" applyFont="1" applyFill="1" applyBorder="1" applyAlignment="1">
      <alignment horizontal="center"/>
    </xf>
    <xf numFmtId="0" fontId="9" fillId="0" borderId="50" xfId="0" applyFont="1" applyFill="1" applyBorder="1" applyAlignment="1">
      <alignment horizontal="center"/>
    </xf>
    <xf numFmtId="0" fontId="9" fillId="57" borderId="50" xfId="0" applyFont="1" applyFill="1" applyBorder="1" applyAlignment="1">
      <alignment/>
    </xf>
    <xf numFmtId="0" fontId="9" fillId="57" borderId="50" xfId="0" applyFont="1" applyFill="1" applyBorder="1" applyAlignment="1">
      <alignment/>
    </xf>
    <xf numFmtId="0" fontId="4" fillId="57" borderId="0" xfId="0" applyFont="1" applyFill="1" applyAlignment="1">
      <alignment/>
    </xf>
    <xf numFmtId="49" fontId="0" fillId="65" borderId="21" xfId="0" applyNumberFormat="1" applyFill="1" applyBorder="1" applyAlignment="1">
      <alignment horizontal="left" vertical="center" wrapText="1"/>
    </xf>
    <xf numFmtId="49" fontId="0" fillId="65" borderId="21" xfId="0" applyNumberFormat="1" applyFont="1" applyFill="1" applyBorder="1" applyAlignment="1">
      <alignment horizontal="center" vertical="center"/>
    </xf>
    <xf numFmtId="177" fontId="0" fillId="0" borderId="21" xfId="535" applyFont="1" applyFill="1" applyBorder="1" applyAlignment="1" applyProtection="1">
      <alignment vertical="center"/>
      <protection/>
    </xf>
    <xf numFmtId="177" fontId="0" fillId="65" borderId="21" xfId="535" applyFont="1" applyFill="1" applyBorder="1" applyAlignment="1" applyProtection="1">
      <alignment horizontal="center" vertical="center"/>
      <protection/>
    </xf>
    <xf numFmtId="0" fontId="0" fillId="65" borderId="21" xfId="0" applyFill="1" applyBorder="1" applyAlignment="1">
      <alignment horizontal="left" vertical="center" wrapText="1"/>
    </xf>
    <xf numFmtId="0" fontId="0" fillId="65" borderId="21" xfId="0" applyFont="1" applyFill="1" applyBorder="1" applyAlignment="1">
      <alignment horizontal="center" vertical="center"/>
    </xf>
    <xf numFmtId="177" fontId="0" fillId="65" borderId="21" xfId="0" applyNumberFormat="1" applyFont="1" applyFill="1" applyBorder="1" applyAlignment="1">
      <alignment horizontal="center" vertical="center"/>
    </xf>
    <xf numFmtId="49" fontId="0" fillId="0" borderId="21" xfId="535" applyNumberFormat="1" applyFont="1" applyFill="1" applyBorder="1" applyAlignment="1" applyProtection="1">
      <alignment vertical="center"/>
      <protection/>
    </xf>
    <xf numFmtId="49" fontId="0" fillId="65" borderId="21" xfId="535" applyNumberFormat="1" applyFont="1" applyFill="1" applyBorder="1" applyAlignment="1" applyProtection="1">
      <alignment horizontal="center" vertical="center"/>
      <protection/>
    </xf>
    <xf numFmtId="177" fontId="0" fillId="61" borderId="21" xfId="535" applyFont="1" applyFill="1" applyBorder="1" applyAlignment="1">
      <alignment horizontal="left" vertical="center"/>
    </xf>
    <xf numFmtId="177" fontId="0" fillId="57" borderId="21" xfId="535" applyFont="1" applyFill="1" applyBorder="1" applyAlignment="1">
      <alignment horizontal="left" vertical="top"/>
    </xf>
    <xf numFmtId="177" fontId="0" fillId="57" borderId="21" xfId="535" applyFont="1" applyFill="1" applyBorder="1" applyAlignment="1">
      <alignment horizontal="left"/>
    </xf>
    <xf numFmtId="1" fontId="3" fillId="0" borderId="25" xfId="0" applyNumberFormat="1" applyFont="1" applyFill="1" applyBorder="1" applyAlignment="1">
      <alignment horizontal="center" vertical="center"/>
    </xf>
    <xf numFmtId="49" fontId="3" fillId="58" borderId="65" xfId="535" applyNumberFormat="1" applyFont="1" applyFill="1" applyBorder="1" applyAlignment="1">
      <alignment horizontal="left" vertical="center" wrapText="1"/>
    </xf>
    <xf numFmtId="49" fontId="0" fillId="17" borderId="65" xfId="535" applyNumberFormat="1" applyFont="1" applyFill="1" applyBorder="1" applyAlignment="1">
      <alignment horizontal="center" vertical="top" wrapText="1"/>
    </xf>
    <xf numFmtId="177" fontId="7" fillId="58" borderId="65" xfId="535" applyFont="1" applyFill="1" applyBorder="1" applyAlignment="1">
      <alignment horizontal="left" vertical="top" wrapText="1"/>
    </xf>
    <xf numFmtId="177" fontId="7" fillId="58" borderId="21" xfId="535" applyFont="1" applyFill="1" applyBorder="1" applyAlignment="1">
      <alignment horizontal="left" vertical="top" wrapText="1"/>
    </xf>
    <xf numFmtId="4" fontId="9" fillId="17" borderId="21" xfId="0" applyNumberFormat="1" applyFont="1" applyFill="1" applyBorder="1" applyAlignment="1">
      <alignment horizontal="center" vertical="center"/>
    </xf>
    <xf numFmtId="177" fontId="0" fillId="57" borderId="21" xfId="535" applyNumberFormat="1" applyFont="1" applyFill="1" applyBorder="1" applyAlignment="1">
      <alignment horizontal="center" vertical="center"/>
    </xf>
    <xf numFmtId="49" fontId="0" fillId="65" borderId="31" xfId="0" applyNumberFormat="1" applyFont="1" applyFill="1" applyBorder="1" applyAlignment="1">
      <alignment horizontal="center" vertical="center"/>
    </xf>
    <xf numFmtId="177" fontId="0" fillId="0" borderId="31" xfId="535" applyFont="1" applyFill="1" applyBorder="1" applyAlignment="1" applyProtection="1">
      <alignment vertical="center"/>
      <protection/>
    </xf>
    <xf numFmtId="177" fontId="0" fillId="65" borderId="31" xfId="535" applyFont="1" applyFill="1" applyBorder="1" applyAlignment="1" applyProtection="1">
      <alignment horizontal="center" vertical="center"/>
      <protection/>
    </xf>
    <xf numFmtId="4" fontId="0" fillId="64" borderId="31" xfId="535" applyNumberFormat="1" applyFont="1" applyFill="1" applyBorder="1" applyAlignment="1" applyProtection="1">
      <alignment horizontal="center" vertical="center"/>
      <protection/>
    </xf>
    <xf numFmtId="177" fontId="0" fillId="57" borderId="31" xfId="535" applyFont="1" applyFill="1" applyBorder="1" applyAlignment="1">
      <alignment horizontal="left" vertical="center"/>
    </xf>
    <xf numFmtId="4" fontId="0" fillId="64" borderId="31" xfId="535" applyNumberFormat="1" applyFont="1" applyFill="1" applyBorder="1" applyAlignment="1" applyProtection="1">
      <alignment vertical="center"/>
      <protection/>
    </xf>
    <xf numFmtId="4" fontId="0" fillId="57" borderId="31" xfId="535" applyNumberFormat="1" applyFont="1" applyFill="1" applyBorder="1" applyAlignment="1">
      <alignment vertical="center"/>
    </xf>
    <xf numFmtId="1" fontId="0" fillId="0" borderId="25" xfId="0" applyNumberFormat="1" applyFont="1" applyFill="1" applyBorder="1" applyAlignment="1">
      <alignment horizontal="center" vertical="center"/>
    </xf>
    <xf numFmtId="4"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1" fontId="0" fillId="0" borderId="30" xfId="0" applyNumberFormat="1" applyFont="1" applyFill="1" applyBorder="1" applyAlignment="1">
      <alignment horizontal="center" vertical="center"/>
    </xf>
    <xf numFmtId="49" fontId="3" fillId="17" borderId="67" xfId="535" applyNumberFormat="1" applyFont="1" applyFill="1" applyBorder="1" applyAlignment="1">
      <alignment horizontal="center" vertical="top" wrapText="1"/>
    </xf>
    <xf numFmtId="49" fontId="3" fillId="17" borderId="25" xfId="535" applyNumberFormat="1" applyFont="1" applyFill="1" applyBorder="1" applyAlignment="1">
      <alignment horizontal="center" vertical="top" wrapText="1"/>
    </xf>
    <xf numFmtId="49" fontId="0" fillId="65" borderId="21" xfId="0" applyNumberFormat="1" applyFill="1" applyBorder="1" applyAlignment="1">
      <alignment horizontal="center" vertical="center"/>
    </xf>
    <xf numFmtId="49" fontId="0" fillId="65" borderId="21" xfId="0" applyNumberFormat="1" applyFill="1" applyBorder="1" applyAlignment="1">
      <alignment horizontal="justify" vertical="center" wrapText="1"/>
    </xf>
    <xf numFmtId="49" fontId="3" fillId="65" borderId="21" xfId="0" applyNumberFormat="1" applyFont="1" applyFill="1" applyBorder="1" applyAlignment="1">
      <alignment horizontal="justify" vertical="center" wrapText="1"/>
    </xf>
    <xf numFmtId="2" fontId="0" fillId="65" borderId="21" xfId="0" applyNumberFormat="1" applyFill="1" applyBorder="1" applyAlignment="1">
      <alignment horizontal="justify" vertical="center" wrapText="1"/>
    </xf>
    <xf numFmtId="49" fontId="3" fillId="58" borderId="21" xfId="535" applyNumberFormat="1" applyFont="1" applyFill="1" applyBorder="1" applyAlignment="1">
      <alignment horizontal="justify" vertical="center" wrapText="1"/>
    </xf>
    <xf numFmtId="49" fontId="0" fillId="65" borderId="31" xfId="0" applyNumberFormat="1" applyFill="1" applyBorder="1" applyAlignment="1">
      <alignment horizontal="justify" vertical="center" wrapText="1"/>
    </xf>
    <xf numFmtId="0" fontId="0" fillId="0" borderId="0" xfId="0" applyAlignment="1">
      <alignment vertical="center"/>
    </xf>
    <xf numFmtId="180" fontId="3" fillId="17" borderId="42" xfId="0" applyNumberFormat="1" applyFont="1" applyFill="1" applyBorder="1" applyAlignment="1">
      <alignment/>
    </xf>
    <xf numFmtId="180" fontId="5" fillId="0" borderId="47" xfId="0" applyNumberFormat="1" applyFont="1" applyBorder="1" applyAlignment="1">
      <alignment/>
    </xf>
    <xf numFmtId="180" fontId="10" fillId="0" borderId="68" xfId="0" applyNumberFormat="1" applyFont="1" applyBorder="1" applyAlignment="1">
      <alignment/>
    </xf>
    <xf numFmtId="180" fontId="13" fillId="0" borderId="68" xfId="0" applyNumberFormat="1" applyFont="1" applyBorder="1" applyAlignment="1">
      <alignment/>
    </xf>
    <xf numFmtId="180" fontId="15" fillId="40" borderId="68" xfId="0" applyNumberFormat="1" applyFont="1" applyFill="1" applyBorder="1" applyAlignment="1">
      <alignment/>
    </xf>
    <xf numFmtId="180" fontId="9" fillId="0" borderId="68" xfId="0" applyNumberFormat="1" applyFont="1" applyFill="1" applyBorder="1" applyAlignment="1">
      <alignment/>
    </xf>
    <xf numFmtId="180" fontId="4" fillId="17" borderId="69" xfId="0" applyNumberFormat="1" applyFont="1" applyFill="1" applyBorder="1" applyAlignment="1">
      <alignment/>
    </xf>
    <xf numFmtId="180" fontId="3" fillId="17" borderId="24" xfId="0" applyNumberFormat="1" applyFont="1" applyFill="1" applyBorder="1" applyAlignment="1">
      <alignment horizontal="center" vertical="center"/>
    </xf>
    <xf numFmtId="180" fontId="0" fillId="57" borderId="24" xfId="0" applyNumberFormat="1" applyFont="1" applyFill="1" applyBorder="1" applyAlignment="1">
      <alignment horizontal="center" vertical="center"/>
    </xf>
    <xf numFmtId="180" fontId="0" fillId="57" borderId="32" xfId="0" applyNumberFormat="1" applyFont="1" applyFill="1" applyBorder="1" applyAlignment="1">
      <alignment horizontal="center" vertical="center"/>
    </xf>
    <xf numFmtId="180" fontId="16" fillId="0" borderId="70" xfId="0" applyNumberFormat="1" applyFont="1" applyFill="1" applyBorder="1" applyAlignment="1">
      <alignment/>
    </xf>
    <xf numFmtId="180" fontId="16" fillId="57" borderId="70" xfId="0" applyNumberFormat="1" applyFont="1" applyFill="1" applyBorder="1" applyAlignment="1">
      <alignment/>
    </xf>
    <xf numFmtId="180" fontId="9" fillId="57" borderId="70" xfId="0" applyNumberFormat="1" applyFont="1" applyFill="1" applyBorder="1" applyAlignment="1">
      <alignment/>
    </xf>
    <xf numFmtId="180" fontId="9" fillId="0" borderId="54" xfId="0" applyNumberFormat="1" applyFont="1" applyFill="1" applyBorder="1" applyAlignment="1">
      <alignment/>
    </xf>
    <xf numFmtId="180" fontId="0" fillId="0" borderId="0" xfId="0" applyNumberFormat="1" applyAlignment="1">
      <alignment/>
    </xf>
    <xf numFmtId="4" fontId="22" fillId="57" borderId="52" xfId="0" applyNumberFormat="1" applyFont="1" applyFill="1" applyBorder="1" applyAlignment="1">
      <alignment/>
    </xf>
    <xf numFmtId="180" fontId="22" fillId="57" borderId="53" xfId="0" applyNumberFormat="1" applyFont="1" applyFill="1" applyBorder="1" applyAlignment="1">
      <alignment/>
    </xf>
    <xf numFmtId="0" fontId="9" fillId="0" borderId="56" xfId="0" applyFont="1" applyFill="1" applyBorder="1" applyAlignment="1">
      <alignment horizontal="center"/>
    </xf>
    <xf numFmtId="0" fontId="13" fillId="0" borderId="43" xfId="0" applyNumberFormat="1" applyFont="1" applyFill="1" applyBorder="1" applyAlignment="1">
      <alignment horizontal="center"/>
    </xf>
    <xf numFmtId="0" fontId="0" fillId="0" borderId="0" xfId="0" applyAlignment="1">
      <alignment horizontal="center"/>
    </xf>
    <xf numFmtId="1" fontId="3" fillId="17" borderId="25" xfId="535" applyNumberFormat="1" applyFont="1" applyFill="1" applyBorder="1" applyAlignment="1">
      <alignment horizontal="center" vertical="center" wrapText="1"/>
    </xf>
    <xf numFmtId="49" fontId="0" fillId="17" borderId="21" xfId="535" applyNumberFormat="1" applyFont="1" applyFill="1" applyBorder="1" applyAlignment="1">
      <alignment horizontal="center" vertical="center" wrapText="1"/>
    </xf>
    <xf numFmtId="1" fontId="3" fillId="66" borderId="25" xfId="535" applyNumberFormat="1" applyFont="1" applyFill="1" applyBorder="1" applyAlignment="1">
      <alignment horizontal="center" vertical="center" wrapText="1"/>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1" fontId="3" fillId="66" borderId="43" xfId="535" applyNumberFormat="1" applyFont="1" applyFill="1" applyBorder="1" applyAlignment="1">
      <alignment horizontal="center" vertical="top" wrapText="1"/>
    </xf>
    <xf numFmtId="179" fontId="0" fillId="0" borderId="0" xfId="0" applyNumberFormat="1" applyAlignment="1">
      <alignment/>
    </xf>
    <xf numFmtId="1" fontId="0" fillId="57" borderId="25" xfId="535" applyNumberFormat="1" applyFont="1" applyFill="1" applyBorder="1" applyAlignment="1">
      <alignment horizontal="center" vertical="center" wrapText="1"/>
    </xf>
    <xf numFmtId="0" fontId="0" fillId="0" borderId="0" xfId="0" applyBorder="1" applyAlignment="1">
      <alignment/>
    </xf>
    <xf numFmtId="0" fontId="0" fillId="0" borderId="56" xfId="0" applyBorder="1" applyAlignment="1">
      <alignment vertical="center"/>
    </xf>
    <xf numFmtId="0" fontId="0" fillId="0" borderId="0" xfId="0" applyBorder="1" applyAlignment="1">
      <alignment vertical="center"/>
    </xf>
    <xf numFmtId="0" fontId="0" fillId="0" borderId="56" xfId="0" applyBorder="1" applyAlignment="1">
      <alignment horizontal="center"/>
    </xf>
    <xf numFmtId="0" fontId="14" fillId="40" borderId="73" xfId="0" applyFont="1" applyFill="1" applyBorder="1" applyAlignment="1">
      <alignment horizontal="left"/>
    </xf>
    <xf numFmtId="0" fontId="14" fillId="40" borderId="74" xfId="0" applyFont="1" applyFill="1" applyBorder="1" applyAlignment="1">
      <alignment horizontal="left" vertical="center"/>
    </xf>
    <xf numFmtId="0" fontId="14" fillId="40" borderId="74" xfId="0" applyFont="1" applyFill="1" applyBorder="1" applyAlignment="1">
      <alignment/>
    </xf>
    <xf numFmtId="0" fontId="15" fillId="40" borderId="74" xfId="0" applyFont="1" applyFill="1" applyBorder="1" applyAlignment="1">
      <alignment/>
    </xf>
    <xf numFmtId="0" fontId="4" fillId="17" borderId="74" xfId="0" applyFont="1" applyFill="1" applyBorder="1" applyAlignment="1">
      <alignment horizontal="left" vertical="center"/>
    </xf>
    <xf numFmtId="0" fontId="4" fillId="17" borderId="74" xfId="0" applyFont="1" applyFill="1" applyBorder="1" applyAlignment="1">
      <alignment/>
    </xf>
    <xf numFmtId="1" fontId="3" fillId="17" borderId="67" xfId="535" applyNumberFormat="1" applyFont="1" applyFill="1" applyBorder="1" applyAlignment="1">
      <alignment horizontal="center" vertical="center" wrapText="1"/>
    </xf>
    <xf numFmtId="49" fontId="0" fillId="17" borderId="65" xfId="535" applyNumberFormat="1" applyFont="1" applyFill="1" applyBorder="1" applyAlignment="1">
      <alignment horizontal="center" vertical="center" wrapText="1"/>
    </xf>
    <xf numFmtId="177" fontId="7" fillId="58" borderId="75" xfId="535" applyFont="1" applyFill="1" applyBorder="1" applyAlignment="1">
      <alignment horizontal="left" vertical="center" wrapText="1"/>
    </xf>
    <xf numFmtId="177" fontId="7" fillId="58" borderId="24" xfId="535" applyFont="1" applyFill="1" applyBorder="1" applyAlignment="1">
      <alignment horizontal="left" vertical="center" wrapText="1"/>
    </xf>
    <xf numFmtId="0" fontId="3" fillId="57" borderId="61" xfId="0" applyFont="1" applyFill="1" applyBorder="1" applyAlignment="1">
      <alignment horizontal="center" vertical="center" wrapText="1"/>
    </xf>
    <xf numFmtId="4" fontId="16" fillId="57" borderId="0" xfId="0" applyNumberFormat="1" applyFont="1" applyFill="1" applyBorder="1" applyAlignment="1">
      <alignment/>
    </xf>
    <xf numFmtId="4" fontId="0" fillId="57" borderId="0" xfId="555" applyNumberFormat="1" applyFont="1" applyFill="1" applyAlignment="1">
      <alignment/>
    </xf>
    <xf numFmtId="49" fontId="3" fillId="17" borderId="25" xfId="555" applyNumberFormat="1" applyFont="1" applyFill="1" applyBorder="1" applyAlignment="1">
      <alignment horizontal="center" vertical="center" wrapText="1"/>
    </xf>
    <xf numFmtId="4" fontId="3" fillId="58" borderId="21" xfId="555" applyNumberFormat="1" applyFont="1" applyFill="1" applyBorder="1" applyAlignment="1">
      <alignment horizontal="left" vertical="center" wrapText="1"/>
    </xf>
    <xf numFmtId="4" fontId="7" fillId="58" borderId="21" xfId="555" applyNumberFormat="1" applyFont="1" applyFill="1" applyBorder="1" applyAlignment="1">
      <alignment horizontal="center" vertical="center" wrapText="1"/>
    </xf>
    <xf numFmtId="4" fontId="7" fillId="58" borderId="24" xfId="555" applyNumberFormat="1" applyFont="1" applyFill="1" applyBorder="1" applyAlignment="1">
      <alignment horizontal="center" vertical="center" wrapText="1"/>
    </xf>
    <xf numFmtId="4" fontId="0" fillId="57" borderId="0" xfId="555" applyNumberFormat="1" applyFont="1" applyFill="1" applyAlignment="1">
      <alignment/>
    </xf>
    <xf numFmtId="4" fontId="0" fillId="0" borderId="0" xfId="555" applyNumberFormat="1" applyFont="1" applyFill="1" applyAlignment="1">
      <alignment/>
    </xf>
    <xf numFmtId="49" fontId="0" fillId="65" borderId="21" xfId="0" applyNumberFormat="1" applyFont="1" applyFill="1" applyBorder="1" applyAlignment="1">
      <alignment horizontal="justify" vertical="center" wrapText="1"/>
    </xf>
    <xf numFmtId="4" fontId="0" fillId="57" borderId="21" xfId="535" applyNumberFormat="1" applyFont="1" applyFill="1" applyBorder="1" applyAlignment="1">
      <alignment horizontal="left" vertical="center" wrapText="1"/>
    </xf>
    <xf numFmtId="4" fontId="0" fillId="57" borderId="24" xfId="535" applyNumberFormat="1" applyFont="1" applyFill="1" applyBorder="1" applyAlignment="1">
      <alignment horizontal="center" vertical="center" wrapText="1"/>
    </xf>
    <xf numFmtId="4" fontId="0" fillId="57" borderId="0" xfId="535" applyNumberFormat="1" applyFont="1" applyFill="1" applyAlignment="1">
      <alignment/>
    </xf>
    <xf numFmtId="4" fontId="3" fillId="57" borderId="21" xfId="535" applyNumberFormat="1" applyFont="1" applyFill="1" applyBorder="1" applyAlignment="1">
      <alignment horizontal="left" vertical="center" wrapText="1"/>
    </xf>
    <xf numFmtId="177" fontId="0" fillId="65" borderId="24" xfId="555" applyFont="1" applyFill="1" applyBorder="1" applyAlignment="1" applyProtection="1">
      <alignment horizontal="center" vertical="center" wrapText="1"/>
      <protection/>
    </xf>
    <xf numFmtId="49" fontId="0" fillId="57" borderId="21" xfId="0" applyNumberFormat="1" applyFill="1" applyBorder="1" applyAlignment="1">
      <alignment horizontal="justify" vertical="center" wrapText="1"/>
    </xf>
    <xf numFmtId="49" fontId="0" fillId="57" borderId="21" xfId="0" applyNumberFormat="1" applyFont="1" applyFill="1" applyBorder="1" applyAlignment="1">
      <alignment horizontal="center" vertical="center" wrapText="1"/>
    </xf>
    <xf numFmtId="4" fontId="0" fillId="57" borderId="24" xfId="555" applyNumberFormat="1" applyFont="1" applyFill="1" applyBorder="1" applyAlignment="1">
      <alignment horizontal="center" vertical="center" wrapText="1"/>
    </xf>
    <xf numFmtId="4" fontId="0" fillId="57" borderId="21" xfId="535" applyNumberFormat="1" applyFont="1" applyFill="1" applyBorder="1" applyAlignment="1">
      <alignment horizontal="center" vertical="center" wrapText="1"/>
    </xf>
    <xf numFmtId="4" fontId="0" fillId="57" borderId="21" xfId="555" applyNumberFormat="1" applyFont="1" applyFill="1" applyBorder="1" applyAlignment="1">
      <alignment horizontal="center" vertical="center" wrapText="1"/>
    </xf>
    <xf numFmtId="4" fontId="0" fillId="57" borderId="0" xfId="535" applyNumberFormat="1" applyFont="1" applyFill="1" applyAlignment="1">
      <alignment horizontal="right"/>
    </xf>
    <xf numFmtId="4" fontId="0" fillId="57" borderId="21" xfId="555" applyNumberFormat="1" applyFont="1" applyFill="1" applyBorder="1" applyAlignment="1">
      <alignment horizontal="left" vertical="center" wrapText="1"/>
    </xf>
    <xf numFmtId="177" fontId="0" fillId="65" borderId="24" xfId="535" applyFont="1" applyFill="1" applyBorder="1" applyAlignment="1" applyProtection="1">
      <alignment horizontal="justify" vertical="justify" wrapText="1"/>
      <protection/>
    </xf>
    <xf numFmtId="0" fontId="0" fillId="57" borderId="24" xfId="0" applyFont="1" applyFill="1" applyBorder="1" applyAlignment="1">
      <alignment horizontal="center" vertical="center" wrapText="1"/>
    </xf>
    <xf numFmtId="4" fontId="0" fillId="57" borderId="25" xfId="555" applyNumberFormat="1" applyFont="1" applyFill="1" applyBorder="1" applyAlignment="1">
      <alignment horizontal="center" vertical="center" wrapText="1"/>
    </xf>
    <xf numFmtId="4" fontId="0" fillId="65" borderId="21" xfId="555" applyNumberFormat="1" applyFont="1" applyFill="1" applyBorder="1" applyAlignment="1">
      <alignment horizontal="left" vertical="center" wrapText="1"/>
    </xf>
    <xf numFmtId="4" fontId="0" fillId="65" borderId="31" xfId="555" applyNumberFormat="1" applyFont="1" applyFill="1" applyBorder="1" applyAlignment="1">
      <alignment horizontal="left" vertical="center" wrapText="1"/>
    </xf>
    <xf numFmtId="4" fontId="0" fillId="57" borderId="32" xfId="555" applyNumberFormat="1" applyFont="1" applyFill="1" applyBorder="1" applyAlignment="1">
      <alignment horizontal="center" vertical="center" wrapText="1"/>
    </xf>
    <xf numFmtId="0" fontId="13" fillId="0" borderId="76" xfId="0" applyFont="1" applyFill="1" applyBorder="1" applyAlignment="1">
      <alignment horizontal="center" vertical="center" wrapText="1"/>
    </xf>
    <xf numFmtId="0" fontId="4" fillId="17" borderId="73" xfId="0" applyFont="1" applyFill="1" applyBorder="1" applyAlignment="1">
      <alignment horizontal="left"/>
    </xf>
    <xf numFmtId="0" fontId="0" fillId="0" borderId="0" xfId="0" applyBorder="1" applyAlignment="1">
      <alignment/>
    </xf>
    <xf numFmtId="178" fontId="0" fillId="40" borderId="74" xfId="535" applyNumberFormat="1" applyFont="1" applyFill="1" applyBorder="1" applyAlignment="1">
      <alignment/>
    </xf>
    <xf numFmtId="178" fontId="0" fillId="0" borderId="0" xfId="535" applyNumberFormat="1" applyFont="1" applyFill="1" applyBorder="1" applyAlignment="1">
      <alignment/>
    </xf>
    <xf numFmtId="178" fontId="0" fillId="17" borderId="74" xfId="535" applyNumberFormat="1" applyFont="1" applyFill="1" applyBorder="1" applyAlignment="1">
      <alignment/>
    </xf>
    <xf numFmtId="177" fontId="7" fillId="58" borderId="65" xfId="535" applyFont="1" applyFill="1" applyBorder="1" applyAlignment="1">
      <alignment vertical="center" wrapText="1"/>
    </xf>
    <xf numFmtId="177" fontId="7" fillId="58" borderId="21" xfId="535" applyFont="1" applyFill="1" applyBorder="1" applyAlignment="1">
      <alignment vertical="center" wrapText="1"/>
    </xf>
    <xf numFmtId="4" fontId="7" fillId="58" borderId="21" xfId="555" applyNumberFormat="1" applyFont="1" applyFill="1" applyBorder="1" applyAlignment="1">
      <alignment vertical="center" wrapText="1"/>
    </xf>
    <xf numFmtId="0" fontId="3" fillId="17" borderId="42" xfId="0" applyFont="1" applyFill="1" applyBorder="1" applyAlignment="1">
      <alignment/>
    </xf>
    <xf numFmtId="0" fontId="10" fillId="0" borderId="45" xfId="0" applyFont="1" applyBorder="1" applyAlignment="1">
      <alignment/>
    </xf>
    <xf numFmtId="0" fontId="0" fillId="0" borderId="51" xfId="0" applyBorder="1" applyAlignment="1">
      <alignment/>
    </xf>
    <xf numFmtId="0" fontId="0" fillId="0" borderId="0" xfId="0" applyAlignment="1">
      <alignment/>
    </xf>
    <xf numFmtId="179" fontId="0" fillId="0" borderId="0" xfId="0" applyNumberFormat="1" applyAlignment="1">
      <alignment/>
    </xf>
    <xf numFmtId="10" fontId="7" fillId="58" borderId="21" xfId="392" applyNumberFormat="1" applyFont="1" applyFill="1" applyBorder="1" applyAlignment="1">
      <alignment vertical="center" wrapText="1"/>
    </xf>
    <xf numFmtId="180" fontId="16" fillId="0" borderId="0" xfId="0" applyNumberFormat="1" applyFont="1" applyFill="1" applyBorder="1" applyAlignment="1">
      <alignment/>
    </xf>
    <xf numFmtId="180" fontId="16" fillId="57" borderId="0" xfId="0" applyNumberFormat="1" applyFont="1" applyFill="1" applyBorder="1" applyAlignment="1">
      <alignment/>
    </xf>
    <xf numFmtId="180" fontId="9" fillId="57" borderId="0" xfId="0" applyNumberFormat="1" applyFont="1" applyFill="1" applyBorder="1" applyAlignment="1">
      <alignment/>
    </xf>
    <xf numFmtId="180" fontId="9" fillId="0" borderId="50" xfId="0" applyNumberFormat="1" applyFont="1" applyFill="1" applyBorder="1" applyAlignment="1">
      <alignment/>
    </xf>
    <xf numFmtId="180" fontId="0" fillId="0" borderId="0" xfId="0" applyNumberFormat="1" applyAlignment="1">
      <alignment/>
    </xf>
    <xf numFmtId="4" fontId="0" fillId="0" borderId="0" xfId="0" applyNumberFormat="1" applyAlignment="1">
      <alignment vertical="center"/>
    </xf>
    <xf numFmtId="0" fontId="0" fillId="0" borderId="0" xfId="0" applyBorder="1" applyAlignment="1">
      <alignment horizontal="right"/>
    </xf>
    <xf numFmtId="0" fontId="15" fillId="40" borderId="74" xfId="0" applyFont="1" applyFill="1" applyBorder="1" applyAlignment="1">
      <alignment horizontal="right"/>
    </xf>
    <xf numFmtId="4" fontId="9" fillId="0" borderId="0" xfId="0" applyNumberFormat="1" applyFont="1" applyFill="1" applyBorder="1" applyAlignment="1">
      <alignment horizontal="right"/>
    </xf>
    <xf numFmtId="178" fontId="0" fillId="17" borderId="74" xfId="535" applyNumberFormat="1" applyFont="1" applyFill="1" applyBorder="1" applyAlignment="1">
      <alignment horizontal="right"/>
    </xf>
    <xf numFmtId="177" fontId="7" fillId="58" borderId="65" xfId="535" applyFont="1" applyFill="1" applyBorder="1" applyAlignment="1">
      <alignment horizontal="right" vertical="center" wrapText="1"/>
    </xf>
    <xf numFmtId="177" fontId="7" fillId="58" borderId="21" xfId="535" applyFont="1" applyFill="1" applyBorder="1" applyAlignment="1">
      <alignment horizontal="right" vertical="center" wrapText="1"/>
    </xf>
    <xf numFmtId="177" fontId="0" fillId="57" borderId="21" xfId="539" applyNumberFormat="1" applyFont="1" applyFill="1" applyBorder="1" applyAlignment="1">
      <alignment horizontal="right" vertical="center" wrapText="1"/>
    </xf>
    <xf numFmtId="4" fontId="0" fillId="57" borderId="21" xfId="0" applyNumberFormat="1" applyFont="1" applyFill="1" applyBorder="1" applyAlignment="1">
      <alignment horizontal="right" vertical="center" wrapText="1"/>
    </xf>
    <xf numFmtId="2" fontId="7" fillId="58" borderId="21" xfId="535" applyNumberFormat="1" applyFont="1" applyFill="1" applyBorder="1" applyAlignment="1">
      <alignment horizontal="right" vertical="center" wrapText="1"/>
    </xf>
    <xf numFmtId="4" fontId="7" fillId="58" borderId="21" xfId="555" applyNumberFormat="1" applyFont="1" applyFill="1" applyBorder="1" applyAlignment="1">
      <alignment horizontal="right" vertical="center" wrapText="1"/>
    </xf>
    <xf numFmtId="4" fontId="9" fillId="57" borderId="0" xfId="0" applyNumberFormat="1" applyFont="1" applyFill="1" applyBorder="1" applyAlignment="1">
      <alignment horizontal="right"/>
    </xf>
    <xf numFmtId="4" fontId="17" fillId="57" borderId="0" xfId="0" applyNumberFormat="1" applyFont="1" applyFill="1" applyBorder="1" applyAlignment="1">
      <alignment horizontal="right"/>
    </xf>
    <xf numFmtId="4" fontId="18" fillId="57" borderId="0" xfId="0" applyNumberFormat="1" applyFont="1" applyFill="1" applyBorder="1" applyAlignment="1">
      <alignment horizontal="right"/>
    </xf>
    <xf numFmtId="0" fontId="9" fillId="57" borderId="0" xfId="0" applyFont="1" applyFill="1" applyBorder="1" applyAlignment="1">
      <alignment horizontal="right"/>
    </xf>
    <xf numFmtId="0" fontId="4" fillId="57" borderId="0" xfId="0" applyFont="1" applyFill="1" applyBorder="1" applyAlignment="1">
      <alignment horizontal="right"/>
    </xf>
    <xf numFmtId="0" fontId="10" fillId="57" borderId="0" xfId="0" applyFont="1" applyFill="1" applyBorder="1" applyAlignment="1">
      <alignment horizontal="right"/>
    </xf>
    <xf numFmtId="4" fontId="16" fillId="57" borderId="0" xfId="0" applyNumberFormat="1" applyFont="1" applyFill="1" applyBorder="1" applyAlignment="1">
      <alignment horizontal="right"/>
    </xf>
    <xf numFmtId="4" fontId="16" fillId="57" borderId="50" xfId="0" applyNumberFormat="1" applyFont="1" applyFill="1" applyBorder="1" applyAlignment="1">
      <alignment horizontal="right"/>
    </xf>
    <xf numFmtId="0" fontId="0" fillId="0" borderId="0" xfId="0" applyAlignment="1">
      <alignment horizontal="right"/>
    </xf>
    <xf numFmtId="0" fontId="9" fillId="0" borderId="0" xfId="0" applyFont="1" applyFill="1" applyBorder="1" applyAlignment="1">
      <alignment horizontal="right"/>
    </xf>
    <xf numFmtId="4" fontId="22" fillId="57" borderId="0" xfId="0" applyNumberFormat="1" applyFont="1" applyFill="1" applyBorder="1" applyAlignment="1">
      <alignment horizontal="right"/>
    </xf>
    <xf numFmtId="0" fontId="9" fillId="57" borderId="0" xfId="0" applyFont="1" applyFill="1" applyBorder="1" applyAlignment="1">
      <alignment horizontal="right" vertical="top"/>
    </xf>
    <xf numFmtId="4" fontId="16" fillId="57" borderId="0" xfId="0" applyNumberFormat="1" applyFont="1" applyFill="1" applyBorder="1" applyAlignment="1">
      <alignment horizontal="right"/>
    </xf>
    <xf numFmtId="0" fontId="16" fillId="57" borderId="0" xfId="0" applyFont="1" applyFill="1" applyBorder="1" applyAlignment="1">
      <alignment horizontal="right" vertical="top"/>
    </xf>
    <xf numFmtId="0" fontId="9" fillId="0" borderId="50" xfId="0" applyFont="1" applyFill="1" applyBorder="1" applyAlignment="1">
      <alignment horizontal="right"/>
    </xf>
    <xf numFmtId="4" fontId="22" fillId="57" borderId="0" xfId="0" applyNumberFormat="1" applyFont="1" applyFill="1" applyBorder="1" applyAlignment="1">
      <alignment horizontal="right"/>
    </xf>
    <xf numFmtId="0" fontId="16" fillId="57" borderId="0" xfId="0" applyFont="1" applyFill="1" applyBorder="1" applyAlignment="1">
      <alignment horizontal="right"/>
    </xf>
    <xf numFmtId="0" fontId="9" fillId="57" borderId="50" xfId="0" applyFont="1" applyFill="1" applyBorder="1" applyAlignment="1">
      <alignment horizontal="right"/>
    </xf>
    <xf numFmtId="179" fontId="9" fillId="57" borderId="0" xfId="0" applyNumberFormat="1" applyFont="1" applyFill="1" applyBorder="1" applyAlignment="1">
      <alignment horizontal="right"/>
    </xf>
    <xf numFmtId="177" fontId="0" fillId="57" borderId="21" xfId="539" applyNumberFormat="1" applyFont="1" applyFill="1" applyBorder="1" applyAlignment="1">
      <alignment vertical="center" wrapText="1"/>
    </xf>
    <xf numFmtId="2" fontId="7" fillId="58" borderId="21" xfId="535" applyNumberFormat="1" applyFont="1" applyFill="1" applyBorder="1" applyAlignment="1">
      <alignment vertical="center" wrapText="1"/>
    </xf>
    <xf numFmtId="4" fontId="22" fillId="57" borderId="0" xfId="0" applyNumberFormat="1" applyFont="1" applyFill="1" applyBorder="1" applyAlignment="1">
      <alignment/>
    </xf>
    <xf numFmtId="0" fontId="16" fillId="57" borderId="0" xfId="0" applyFont="1" applyFill="1" applyBorder="1" applyAlignment="1">
      <alignment vertical="top"/>
    </xf>
    <xf numFmtId="4" fontId="16" fillId="57" borderId="0" xfId="0" applyNumberFormat="1" applyFont="1" applyFill="1" applyBorder="1" applyAlignment="1">
      <alignment/>
    </xf>
    <xf numFmtId="49" fontId="26" fillId="65" borderId="21" xfId="0" applyNumberFormat="1" applyFont="1" applyFill="1" applyBorder="1" applyAlignment="1">
      <alignment horizontal="justify" vertical="center" wrapText="1"/>
    </xf>
    <xf numFmtId="1" fontId="16" fillId="57" borderId="0" xfId="0" applyNumberFormat="1" applyFont="1" applyFill="1" applyAlignment="1">
      <alignment vertical="top"/>
    </xf>
    <xf numFmtId="0" fontId="16" fillId="57" borderId="0" xfId="0" applyFont="1" applyFill="1" applyAlignment="1">
      <alignment/>
    </xf>
    <xf numFmtId="177" fontId="26" fillId="57" borderId="21" xfId="539" applyNumberFormat="1" applyFont="1" applyFill="1" applyBorder="1" applyAlignment="1">
      <alignment vertical="center" wrapText="1"/>
    </xf>
    <xf numFmtId="177" fontId="9" fillId="57" borderId="0" xfId="535" applyFont="1" applyFill="1" applyBorder="1" applyAlignment="1">
      <alignment/>
    </xf>
    <xf numFmtId="0" fontId="15" fillId="40" borderId="77" xfId="0" applyFont="1" applyFill="1" applyBorder="1" applyAlignment="1">
      <alignment wrapText="1"/>
    </xf>
    <xf numFmtId="0" fontId="9" fillId="0" borderId="0" xfId="0" applyFont="1" applyFill="1" applyBorder="1" applyAlignment="1">
      <alignment wrapText="1"/>
    </xf>
    <xf numFmtId="178" fontId="0" fillId="17" borderId="77" xfId="535" applyNumberFormat="1" applyFont="1" applyFill="1" applyBorder="1" applyAlignment="1">
      <alignment horizontal="center" wrapText="1"/>
    </xf>
    <xf numFmtId="177" fontId="0" fillId="65" borderId="24" xfId="535" applyFont="1" applyFill="1" applyBorder="1" applyAlignment="1" applyProtection="1">
      <alignment horizontal="center" vertical="center" wrapText="1"/>
      <protection/>
    </xf>
    <xf numFmtId="0" fontId="9" fillId="57" borderId="70" xfId="0" applyFont="1" applyFill="1" applyBorder="1" applyAlignment="1">
      <alignment horizontal="center" wrapText="1"/>
    </xf>
    <xf numFmtId="177" fontId="26" fillId="65" borderId="24" xfId="535" applyFont="1" applyFill="1" applyBorder="1" applyAlignment="1" applyProtection="1">
      <alignment horizontal="center" vertical="center" wrapText="1"/>
      <protection/>
    </xf>
    <xf numFmtId="0" fontId="9" fillId="0" borderId="70" xfId="0" applyFont="1" applyFill="1" applyBorder="1" applyAlignment="1">
      <alignment wrapText="1"/>
    </xf>
    <xf numFmtId="0" fontId="4" fillId="0" borderId="70" xfId="0" applyFont="1" applyFill="1" applyBorder="1" applyAlignment="1">
      <alignment wrapText="1"/>
    </xf>
    <xf numFmtId="0" fontId="10" fillId="0" borderId="70" xfId="0" applyFont="1" applyFill="1" applyBorder="1" applyAlignment="1">
      <alignment wrapText="1"/>
    </xf>
    <xf numFmtId="0" fontId="9" fillId="0" borderId="54" xfId="0" applyFont="1" applyFill="1" applyBorder="1" applyAlignment="1">
      <alignment wrapText="1"/>
    </xf>
    <xf numFmtId="0" fontId="0" fillId="0" borderId="0" xfId="0" applyAlignment="1">
      <alignment wrapText="1"/>
    </xf>
    <xf numFmtId="177" fontId="0" fillId="57" borderId="21" xfId="535" applyFont="1" applyFill="1" applyBorder="1" applyAlignment="1" applyProtection="1">
      <alignment vertical="center" wrapText="1"/>
      <protection/>
    </xf>
    <xf numFmtId="2" fontId="0" fillId="57" borderId="21" xfId="535" applyNumberFormat="1" applyFont="1" applyFill="1" applyBorder="1" applyAlignment="1" applyProtection="1">
      <alignment horizontal="right" vertical="center" wrapText="1"/>
      <protection/>
    </xf>
    <xf numFmtId="2" fontId="0" fillId="57" borderId="21" xfId="535" applyNumberFormat="1" applyFont="1" applyFill="1" applyBorder="1" applyAlignment="1" applyProtection="1">
      <alignment vertical="center" wrapText="1"/>
      <protection/>
    </xf>
    <xf numFmtId="10" fontId="0" fillId="57" borderId="21" xfId="392" applyNumberFormat="1" applyFont="1" applyFill="1" applyBorder="1" applyAlignment="1" applyProtection="1">
      <alignment vertical="center" wrapText="1"/>
      <protection/>
    </xf>
    <xf numFmtId="49" fontId="0" fillId="65" borderId="21" xfId="0" applyNumberFormat="1" applyFont="1" applyFill="1" applyBorder="1" applyAlignment="1">
      <alignment horizontal="center" vertical="center" wrapText="1"/>
    </xf>
    <xf numFmtId="4" fontId="0" fillId="57" borderId="21" xfId="555" applyNumberFormat="1" applyFont="1" applyFill="1" applyBorder="1" applyAlignment="1">
      <alignment horizontal="right" vertical="center" wrapText="1"/>
    </xf>
    <xf numFmtId="4" fontId="0" fillId="57" borderId="21" xfId="0" applyNumberFormat="1" applyFill="1" applyBorder="1" applyAlignment="1">
      <alignment horizontal="center" vertical="center" wrapText="1"/>
    </xf>
    <xf numFmtId="4" fontId="0" fillId="57" borderId="21" xfId="535" applyNumberFormat="1" applyFont="1" applyFill="1" applyBorder="1" applyAlignment="1">
      <alignment horizontal="right" vertical="center" wrapText="1"/>
    </xf>
    <xf numFmtId="4" fontId="0" fillId="57" borderId="21" xfId="535" applyNumberFormat="1" applyFont="1" applyFill="1" applyBorder="1" applyAlignment="1" applyProtection="1">
      <alignment horizontal="center" vertical="center" wrapText="1"/>
      <protection/>
    </xf>
    <xf numFmtId="4" fontId="0" fillId="57" borderId="21" xfId="555" applyNumberFormat="1" applyFont="1" applyFill="1" applyBorder="1" applyAlignment="1" applyProtection="1">
      <alignment horizontal="center" vertical="center" wrapText="1"/>
      <protection/>
    </xf>
    <xf numFmtId="2" fontId="0" fillId="65" borderId="21" xfId="535" applyNumberFormat="1" applyFont="1" applyFill="1" applyBorder="1" applyAlignment="1" applyProtection="1">
      <alignment horizontal="right" vertical="center" wrapText="1"/>
      <protection/>
    </xf>
    <xf numFmtId="4" fontId="0" fillId="57" borderId="21" xfId="555" applyNumberFormat="1" applyFont="1" applyFill="1" applyBorder="1" applyAlignment="1">
      <alignment vertical="center" wrapText="1"/>
    </xf>
    <xf numFmtId="49" fontId="0" fillId="65" borderId="21" xfId="0" applyNumberFormat="1" applyFill="1" applyBorder="1" applyAlignment="1">
      <alignment horizontal="center" vertical="center" wrapText="1"/>
    </xf>
    <xf numFmtId="177" fontId="0" fillId="57" borderId="21" xfId="535" applyFont="1" applyFill="1" applyBorder="1" applyAlignment="1">
      <alignment horizontal="right" vertical="center" wrapText="1"/>
    </xf>
    <xf numFmtId="1" fontId="0" fillId="38" borderId="25" xfId="535" applyNumberFormat="1" applyFont="1" applyFill="1" applyBorder="1" applyAlignment="1">
      <alignment horizontal="center" vertical="center" wrapText="1"/>
    </xf>
    <xf numFmtId="1" fontId="12" fillId="66" borderId="25" xfId="535" applyNumberFormat="1" applyFont="1" applyFill="1" applyBorder="1" applyAlignment="1">
      <alignment horizontal="center" vertical="center" wrapText="1"/>
    </xf>
    <xf numFmtId="177" fontId="0" fillId="0" borderId="21" xfId="535" applyFont="1" applyFill="1" applyBorder="1" applyAlignment="1" applyProtection="1">
      <alignment vertical="center" wrapText="1"/>
      <protection/>
    </xf>
    <xf numFmtId="177" fontId="0" fillId="65" borderId="21" xfId="535" applyFont="1" applyFill="1" applyBorder="1" applyAlignment="1" applyProtection="1">
      <alignment horizontal="right" vertical="center" wrapText="1"/>
      <protection/>
    </xf>
    <xf numFmtId="177" fontId="0" fillId="65" borderId="21" xfId="535" applyFont="1" applyFill="1" applyBorder="1" applyAlignment="1" applyProtection="1">
      <alignment vertical="center" wrapText="1"/>
      <protection/>
    </xf>
    <xf numFmtId="10" fontId="0" fillId="65" borderId="21" xfId="392" applyNumberFormat="1" applyFont="1" applyFill="1" applyBorder="1" applyAlignment="1" applyProtection="1">
      <alignment vertical="center" wrapText="1"/>
      <protection/>
    </xf>
    <xf numFmtId="1" fontId="12" fillId="61" borderId="25" xfId="535" applyNumberFormat="1" applyFont="1" applyFill="1" applyBorder="1" applyAlignment="1">
      <alignment horizontal="center" vertical="center" wrapText="1"/>
    </xf>
    <xf numFmtId="49" fontId="0" fillId="65" borderId="21" xfId="0" applyNumberFormat="1" applyFont="1" applyFill="1" applyBorder="1" applyAlignment="1">
      <alignment horizontal="center" vertical="center" wrapText="1"/>
    </xf>
    <xf numFmtId="2" fontId="0" fillId="57" borderId="21" xfId="0" applyNumberFormat="1" applyFont="1" applyFill="1" applyBorder="1" applyAlignment="1">
      <alignment horizontal="right" vertical="center" wrapText="1"/>
    </xf>
    <xf numFmtId="39" fontId="0" fillId="61" borderId="21" xfId="555" applyNumberFormat="1" applyFont="1" applyFill="1" applyBorder="1" applyAlignment="1">
      <alignment horizontal="right" vertical="center" wrapText="1"/>
    </xf>
    <xf numFmtId="1" fontId="0" fillId="61" borderId="25" xfId="535" applyNumberFormat="1" applyFont="1" applyFill="1" applyBorder="1" applyAlignment="1">
      <alignment horizontal="center" vertical="center" wrapText="1"/>
    </xf>
    <xf numFmtId="0" fontId="0" fillId="65" borderId="21" xfId="0" applyFont="1" applyFill="1" applyBorder="1" applyAlignment="1">
      <alignment horizontal="center" vertical="center" wrapText="1"/>
    </xf>
    <xf numFmtId="177" fontId="0" fillId="65" borderId="21" xfId="0" applyNumberFormat="1" applyFont="1" applyFill="1" applyBorder="1" applyAlignment="1">
      <alignment horizontal="center" vertical="center" wrapText="1"/>
    </xf>
    <xf numFmtId="1" fontId="0" fillId="66" borderId="25" xfId="535" applyNumberFormat="1" applyFont="1" applyFill="1" applyBorder="1" applyAlignment="1">
      <alignment horizontal="center" vertical="center" wrapText="1"/>
    </xf>
    <xf numFmtId="43" fontId="0" fillId="65" borderId="21" xfId="539" applyNumberFormat="1" applyFont="1" applyFill="1" applyBorder="1" applyAlignment="1" applyProtection="1">
      <alignment horizontal="right" vertical="center" wrapText="1"/>
      <protection/>
    </xf>
    <xf numFmtId="4" fontId="0" fillId="65" borderId="21" xfId="0" applyNumberFormat="1" applyFont="1" applyFill="1" applyBorder="1" applyAlignment="1">
      <alignment horizontal="center" vertical="center" wrapText="1"/>
    </xf>
    <xf numFmtId="1" fontId="26" fillId="57" borderId="25" xfId="535" applyNumberFormat="1" applyFont="1" applyFill="1" applyBorder="1" applyAlignment="1">
      <alignment horizontal="center" vertical="center" wrapText="1"/>
    </xf>
    <xf numFmtId="49" fontId="26" fillId="65" borderId="21" xfId="0" applyNumberFormat="1" applyFont="1" applyFill="1" applyBorder="1" applyAlignment="1">
      <alignment horizontal="center" vertical="center" wrapText="1"/>
    </xf>
    <xf numFmtId="177" fontId="26" fillId="57" borderId="21" xfId="535" applyFont="1" applyFill="1" applyBorder="1" applyAlignment="1" applyProtection="1">
      <alignment vertical="center" wrapText="1"/>
      <protection/>
    </xf>
    <xf numFmtId="2" fontId="26" fillId="65" borderId="21" xfId="535" applyNumberFormat="1" applyFont="1" applyFill="1" applyBorder="1" applyAlignment="1" applyProtection="1">
      <alignment horizontal="right" vertical="center" wrapText="1"/>
      <protection/>
    </xf>
    <xf numFmtId="2" fontId="26" fillId="57" borderId="21" xfId="535" applyNumberFormat="1" applyFont="1" applyFill="1" applyBorder="1" applyAlignment="1" applyProtection="1">
      <alignment horizontal="right" vertical="center" wrapText="1"/>
      <protection/>
    </xf>
    <xf numFmtId="2" fontId="26" fillId="57" borderId="21" xfId="535" applyNumberFormat="1" applyFont="1" applyFill="1" applyBorder="1" applyAlignment="1" applyProtection="1">
      <alignment vertical="center" wrapText="1"/>
      <protection/>
    </xf>
    <xf numFmtId="10" fontId="26" fillId="57" borderId="21" xfId="392" applyNumberFormat="1" applyFont="1" applyFill="1" applyBorder="1" applyAlignment="1" applyProtection="1">
      <alignment vertical="center" wrapText="1"/>
      <protection/>
    </xf>
    <xf numFmtId="177" fontId="0" fillId="65" borderId="21" xfId="0" applyNumberFormat="1" applyFont="1" applyFill="1" applyBorder="1" applyAlignment="1">
      <alignment vertical="center" wrapText="1"/>
    </xf>
    <xf numFmtId="177" fontId="0" fillId="65" borderId="21" xfId="0" applyNumberFormat="1" applyFont="1" applyFill="1" applyBorder="1" applyAlignment="1">
      <alignment horizontal="right" vertical="center" wrapText="1"/>
    </xf>
    <xf numFmtId="10" fontId="0" fillId="65" borderId="21" xfId="392" applyNumberFormat="1" applyFont="1" applyFill="1" applyBorder="1" applyAlignment="1">
      <alignment vertical="center" wrapText="1"/>
    </xf>
    <xf numFmtId="49" fontId="0" fillId="57" borderId="21" xfId="535" applyNumberFormat="1" applyFont="1" applyFill="1" applyBorder="1" applyAlignment="1" applyProtection="1">
      <alignment vertical="center" wrapText="1"/>
      <protection/>
    </xf>
    <xf numFmtId="177" fontId="0" fillId="57" borderId="21" xfId="555" applyFont="1" applyFill="1" applyBorder="1" applyAlignment="1" applyProtection="1">
      <alignment vertical="center" wrapText="1"/>
      <protection/>
    </xf>
    <xf numFmtId="4" fontId="3" fillId="57" borderId="25" xfId="535" applyNumberFormat="1" applyFont="1" applyFill="1" applyBorder="1" applyAlignment="1">
      <alignment horizontal="center" vertical="center" wrapText="1"/>
    </xf>
    <xf numFmtId="4" fontId="0" fillId="57" borderId="21" xfId="535" applyNumberFormat="1" applyFont="1" applyFill="1" applyBorder="1" applyAlignment="1">
      <alignment vertical="center" wrapText="1"/>
    </xf>
    <xf numFmtId="10" fontId="0" fillId="57" borderId="21" xfId="392" applyNumberFormat="1" applyFont="1" applyFill="1" applyBorder="1" applyAlignment="1">
      <alignment vertical="center" wrapText="1"/>
    </xf>
    <xf numFmtId="0" fontId="0" fillId="0" borderId="25" xfId="0" applyNumberFormat="1" applyFont="1" applyFill="1" applyBorder="1" applyAlignment="1">
      <alignment horizontal="center" vertical="center" wrapText="1"/>
    </xf>
    <xf numFmtId="2" fontId="0" fillId="0" borderId="21" xfId="0" applyNumberFormat="1" applyFont="1" applyBorder="1" applyAlignment="1">
      <alignment horizontal="right" vertical="center" wrapText="1"/>
    </xf>
    <xf numFmtId="4" fontId="0" fillId="57" borderId="25" xfId="535" applyNumberFormat="1" applyFont="1" applyFill="1" applyBorder="1" applyAlignment="1">
      <alignment horizontal="center" vertical="center" wrapText="1"/>
    </xf>
    <xf numFmtId="4" fontId="0" fillId="65" borderId="21" xfId="555" applyNumberFormat="1" applyFont="1" applyFill="1" applyBorder="1" applyAlignment="1" applyProtection="1">
      <alignment vertical="center" wrapText="1"/>
      <protection/>
    </xf>
    <xf numFmtId="4" fontId="0" fillId="65" borderId="21" xfId="555" applyNumberFormat="1" applyFont="1" applyFill="1" applyBorder="1" applyAlignment="1" applyProtection="1">
      <alignment horizontal="right" vertical="center" wrapText="1"/>
      <protection/>
    </xf>
    <xf numFmtId="4" fontId="0" fillId="57" borderId="30" xfId="555" applyNumberFormat="1" applyFont="1" applyFill="1" applyBorder="1" applyAlignment="1">
      <alignment horizontal="center" vertical="center" wrapText="1"/>
    </xf>
    <xf numFmtId="4" fontId="0" fillId="57" borderId="31" xfId="555" applyNumberFormat="1" applyFont="1" applyFill="1" applyBorder="1" applyAlignment="1">
      <alignment horizontal="center" vertical="center" wrapText="1"/>
    </xf>
    <xf numFmtId="4" fontId="0" fillId="57" borderId="31" xfId="555" applyNumberFormat="1" applyFont="1" applyFill="1" applyBorder="1" applyAlignment="1">
      <alignment vertical="center" wrapText="1"/>
    </xf>
    <xf numFmtId="4" fontId="0" fillId="57" borderId="31" xfId="555" applyNumberFormat="1" applyFont="1" applyFill="1" applyBorder="1" applyAlignment="1">
      <alignment horizontal="right" vertical="center" wrapText="1"/>
    </xf>
    <xf numFmtId="9" fontId="16" fillId="57" borderId="0" xfId="392" applyFont="1" applyFill="1" applyBorder="1" applyAlignment="1">
      <alignment/>
    </xf>
    <xf numFmtId="177" fontId="27" fillId="67" borderId="76" xfId="535" applyFont="1" applyFill="1" applyBorder="1" applyAlignment="1">
      <alignment horizontal="left" vertical="center"/>
    </xf>
    <xf numFmtId="177" fontId="27" fillId="0" borderId="73" xfId="561" applyFont="1" applyBorder="1" applyAlignment="1">
      <alignment horizontal="left" vertical="center"/>
    </xf>
    <xf numFmtId="177" fontId="27" fillId="0" borderId="78" xfId="561" applyFont="1" applyBorder="1" applyAlignment="1">
      <alignment horizontal="left" vertical="center"/>
    </xf>
    <xf numFmtId="177" fontId="27" fillId="0" borderId="0" xfId="561" applyFont="1" applyBorder="1" applyAlignment="1">
      <alignment horizontal="right" vertical="center"/>
    </xf>
    <xf numFmtId="0" fontId="24" fillId="57" borderId="0" xfId="0" applyFont="1" applyFill="1" applyBorder="1" applyAlignment="1">
      <alignment/>
    </xf>
    <xf numFmtId="0" fontId="24" fillId="57" borderId="70" xfId="0" applyFont="1" applyFill="1" applyBorder="1" applyAlignment="1">
      <alignment wrapText="1"/>
    </xf>
    <xf numFmtId="177" fontId="27" fillId="0" borderId="77" xfId="561" applyFont="1" applyBorder="1" applyAlignment="1">
      <alignment horizontal="left" vertical="center"/>
    </xf>
    <xf numFmtId="2" fontId="0" fillId="57" borderId="31" xfId="535" applyNumberFormat="1" applyFont="1" applyFill="1" applyBorder="1" applyAlignment="1" applyProtection="1">
      <alignment horizontal="right" vertical="center" wrapText="1"/>
      <protection/>
    </xf>
    <xf numFmtId="2" fontId="0" fillId="57" borderId="31" xfId="535" applyNumberFormat="1" applyFont="1" applyFill="1" applyBorder="1" applyAlignment="1" applyProtection="1">
      <alignment vertical="center" wrapText="1"/>
      <protection/>
    </xf>
    <xf numFmtId="177" fontId="0" fillId="57" borderId="31" xfId="539" applyNumberFormat="1" applyFont="1" applyFill="1" applyBorder="1" applyAlignment="1">
      <alignment vertical="center" wrapText="1"/>
    </xf>
    <xf numFmtId="10" fontId="0" fillId="57" borderId="31" xfId="392" applyNumberFormat="1" applyFont="1" applyFill="1" applyBorder="1" applyAlignment="1" applyProtection="1">
      <alignment vertical="center" wrapText="1"/>
      <protection/>
    </xf>
    <xf numFmtId="49" fontId="0" fillId="65" borderId="21" xfId="0" applyNumberFormat="1" applyFont="1" applyFill="1" applyBorder="1" applyAlignment="1">
      <alignment horizontal="justify" vertical="center" wrapText="1"/>
    </xf>
    <xf numFmtId="0" fontId="53" fillId="0" borderId="0" xfId="0" applyFont="1" applyAlignment="1">
      <alignment horizontal="center" vertical="center"/>
    </xf>
    <xf numFmtId="0" fontId="53" fillId="0" borderId="0" xfId="0" applyFont="1" applyAlignment="1">
      <alignment horizontal="left" vertical="center"/>
    </xf>
    <xf numFmtId="0" fontId="53" fillId="49" borderId="74" xfId="0" applyFont="1" applyFill="1" applyBorder="1" applyAlignment="1">
      <alignment horizontal="center" vertical="center"/>
    </xf>
    <xf numFmtId="0" fontId="53" fillId="49" borderId="74" xfId="0" applyFont="1" applyFill="1" applyBorder="1" applyAlignment="1">
      <alignment horizontal="left" vertical="center"/>
    </xf>
    <xf numFmtId="10" fontId="53" fillId="49" borderId="76" xfId="392" applyNumberFormat="1" applyFont="1" applyFill="1" applyBorder="1" applyAlignment="1">
      <alignment horizontal="center" vertical="center"/>
    </xf>
    <xf numFmtId="0" fontId="53" fillId="49" borderId="77" xfId="0" applyFont="1" applyFill="1" applyBorder="1" applyAlignment="1">
      <alignment horizontal="center" vertical="center"/>
    </xf>
    <xf numFmtId="0" fontId="53" fillId="32" borderId="74" xfId="0" applyFont="1" applyFill="1" applyBorder="1" applyAlignment="1">
      <alignment horizontal="center" vertical="center"/>
    </xf>
    <xf numFmtId="0" fontId="53" fillId="32" borderId="77" xfId="0" applyFont="1" applyFill="1" applyBorder="1" applyAlignment="1">
      <alignment horizontal="center" vertical="center"/>
    </xf>
    <xf numFmtId="0" fontId="53" fillId="32" borderId="57" xfId="0" applyFont="1" applyFill="1" applyBorder="1" applyAlignment="1">
      <alignment horizontal="left" vertical="center"/>
    </xf>
    <xf numFmtId="0" fontId="53" fillId="32" borderId="52" xfId="0" applyFont="1" applyFill="1" applyBorder="1" applyAlignment="1">
      <alignment horizontal="left" vertical="center"/>
    </xf>
    <xf numFmtId="10" fontId="53" fillId="23" borderId="76" xfId="392" applyNumberFormat="1" applyFont="1" applyFill="1" applyBorder="1" applyAlignment="1">
      <alignment horizontal="center" vertical="center"/>
    </xf>
    <xf numFmtId="0" fontId="53" fillId="32" borderId="73" xfId="0" applyFont="1" applyFill="1" applyBorder="1" applyAlignment="1">
      <alignment horizontal="left" vertical="center"/>
    </xf>
    <xf numFmtId="0" fontId="53" fillId="32" borderId="74" xfId="0" applyFont="1" applyFill="1" applyBorder="1" applyAlignment="1">
      <alignment horizontal="left" vertical="center"/>
    </xf>
    <xf numFmtId="0" fontId="53" fillId="0" borderId="0" xfId="0" applyFont="1" applyFill="1" applyBorder="1" applyAlignment="1">
      <alignment horizontal="center" vertical="center"/>
    </xf>
    <xf numFmtId="0" fontId="53" fillId="0" borderId="0" xfId="0" applyFont="1" applyFill="1" applyAlignment="1">
      <alignment horizontal="center" vertical="center"/>
    </xf>
    <xf numFmtId="0" fontId="53" fillId="0" borderId="74" xfId="0" applyFont="1" applyFill="1" applyBorder="1" applyAlignment="1">
      <alignment horizontal="center" vertical="center"/>
    </xf>
    <xf numFmtId="0" fontId="53" fillId="0" borderId="77" xfId="0" applyFont="1" applyFill="1" applyBorder="1" applyAlignment="1">
      <alignment horizontal="center" vertical="center"/>
    </xf>
    <xf numFmtId="0" fontId="53" fillId="0" borderId="52" xfId="0" applyFont="1" applyFill="1" applyBorder="1" applyAlignment="1">
      <alignment horizontal="left" vertical="center"/>
    </xf>
    <xf numFmtId="176" fontId="53" fillId="0" borderId="74" xfId="252" applyFont="1" applyFill="1" applyBorder="1" applyAlignment="1">
      <alignment horizontal="center" vertical="center"/>
    </xf>
    <xf numFmtId="10" fontId="53" fillId="0" borderId="0" xfId="392" applyNumberFormat="1" applyFont="1" applyAlignment="1">
      <alignment horizontal="center" vertical="center"/>
    </xf>
    <xf numFmtId="0" fontId="53" fillId="68" borderId="74" xfId="0" applyFont="1" applyFill="1" applyBorder="1" applyAlignment="1">
      <alignment horizontal="center" vertical="center"/>
    </xf>
    <xf numFmtId="0" fontId="53" fillId="68" borderId="73" xfId="0" applyFont="1" applyFill="1" applyBorder="1" applyAlignment="1">
      <alignment horizontal="left" vertical="center"/>
    </xf>
    <xf numFmtId="0" fontId="53" fillId="68" borderId="74" xfId="0" applyFont="1" applyFill="1" applyBorder="1" applyAlignment="1">
      <alignment horizontal="left" vertical="center"/>
    </xf>
    <xf numFmtId="0" fontId="54" fillId="0" borderId="0" xfId="0" applyFont="1" applyFill="1" applyBorder="1" applyAlignment="1">
      <alignment horizontal="center" vertical="center"/>
    </xf>
    <xf numFmtId="10" fontId="53" fillId="0" borderId="74" xfId="392" applyNumberFormat="1" applyFont="1" applyFill="1" applyBorder="1" applyAlignment="1">
      <alignment horizontal="center" vertical="center"/>
    </xf>
    <xf numFmtId="10" fontId="53" fillId="0" borderId="0" xfId="0" applyNumberFormat="1" applyFont="1" applyAlignment="1">
      <alignment horizontal="center" vertical="center"/>
    </xf>
    <xf numFmtId="10" fontId="54" fillId="0" borderId="0" xfId="0" applyNumberFormat="1" applyFont="1" applyFill="1" applyBorder="1" applyAlignment="1">
      <alignment horizontal="center" vertical="center"/>
    </xf>
    <xf numFmtId="0" fontId="53" fillId="0" borderId="0" xfId="0" applyFont="1" applyBorder="1" applyAlignment="1">
      <alignment horizontal="center" vertical="center"/>
    </xf>
    <xf numFmtId="0" fontId="53" fillId="0" borderId="79" xfId="0" applyFont="1" applyBorder="1" applyAlignment="1">
      <alignment horizontal="center" vertical="center"/>
    </xf>
    <xf numFmtId="0" fontId="53" fillId="0" borderId="80" xfId="0" applyFont="1" applyBorder="1" applyAlignment="1">
      <alignment horizontal="center" vertical="center"/>
    </xf>
    <xf numFmtId="0" fontId="53" fillId="49" borderId="81" xfId="0" applyFont="1" applyFill="1" applyBorder="1" applyAlignment="1">
      <alignment horizontal="center" vertical="center"/>
    </xf>
    <xf numFmtId="0" fontId="53" fillId="49" borderId="82" xfId="0" applyFont="1" applyFill="1" applyBorder="1" applyAlignment="1">
      <alignment horizontal="left" vertical="center"/>
    </xf>
    <xf numFmtId="0" fontId="53" fillId="0" borderId="81" xfId="0" applyFont="1" applyFill="1" applyBorder="1" applyAlignment="1">
      <alignment horizontal="center" vertical="center"/>
    </xf>
    <xf numFmtId="0" fontId="53" fillId="0" borderId="83" xfId="0" applyFont="1" applyFill="1" applyBorder="1" applyAlignment="1">
      <alignment horizontal="left" vertical="center"/>
    </xf>
    <xf numFmtId="0" fontId="53" fillId="32" borderId="81" xfId="0" applyFont="1" applyFill="1" applyBorder="1" applyAlignment="1">
      <alignment horizontal="center" vertical="center"/>
    </xf>
    <xf numFmtId="0" fontId="53" fillId="32" borderId="83" xfId="0" applyFont="1" applyFill="1" applyBorder="1" applyAlignment="1">
      <alignment horizontal="left" vertical="center"/>
    </xf>
    <xf numFmtId="0" fontId="53" fillId="68" borderId="81" xfId="0" applyFont="1" applyFill="1" applyBorder="1" applyAlignment="1">
      <alignment horizontal="center" vertical="center"/>
    </xf>
    <xf numFmtId="0" fontId="53" fillId="69" borderId="82" xfId="535" applyNumberFormat="1" applyFont="1" applyFill="1" applyBorder="1" applyAlignment="1">
      <alignment vertical="center" wrapText="1"/>
    </xf>
    <xf numFmtId="0" fontId="53" fillId="32" borderId="82" xfId="0" applyFont="1" applyFill="1" applyBorder="1" applyAlignment="1">
      <alignment horizontal="left" vertical="center"/>
    </xf>
    <xf numFmtId="0" fontId="53" fillId="0" borderId="0" xfId="0" applyFont="1" applyBorder="1" applyAlignment="1">
      <alignment horizontal="left" vertical="center"/>
    </xf>
    <xf numFmtId="0" fontId="53" fillId="0" borderId="80" xfId="0" applyFont="1" applyBorder="1" applyAlignment="1">
      <alignment horizontal="left" vertical="center"/>
    </xf>
    <xf numFmtId="0" fontId="53" fillId="68" borderId="84" xfId="0" applyFont="1" applyFill="1" applyBorder="1" applyAlignment="1">
      <alignment horizontal="center" vertical="center"/>
    </xf>
    <xf numFmtId="0" fontId="53" fillId="68" borderId="85" xfId="0" applyFont="1" applyFill="1" applyBorder="1" applyAlignment="1">
      <alignment horizontal="center" vertical="center"/>
    </xf>
    <xf numFmtId="0" fontId="53" fillId="68" borderId="86" xfId="0" applyFont="1" applyFill="1" applyBorder="1" applyAlignment="1">
      <alignment horizontal="left" vertical="center"/>
    </xf>
    <xf numFmtId="0" fontId="53" fillId="68" borderId="85" xfId="0" applyFont="1" applyFill="1" applyBorder="1" applyAlignment="1">
      <alignment horizontal="left" vertical="center"/>
    </xf>
    <xf numFmtId="0" fontId="53" fillId="69" borderId="87" xfId="535" applyNumberFormat="1" applyFont="1" applyFill="1" applyBorder="1" applyAlignment="1">
      <alignment vertical="center" wrapText="1"/>
    </xf>
    <xf numFmtId="10" fontId="53" fillId="0" borderId="80" xfId="0" applyNumberFormat="1" applyFont="1" applyBorder="1" applyAlignment="1">
      <alignment horizontal="center" vertical="center"/>
    </xf>
    <xf numFmtId="176" fontId="53" fillId="0" borderId="79" xfId="252" applyFont="1" applyFill="1" applyBorder="1" applyAlignment="1">
      <alignment horizontal="center" vertical="center"/>
    </xf>
    <xf numFmtId="10" fontId="53" fillId="0" borderId="80" xfId="0" applyNumberFormat="1" applyFont="1" applyFill="1" applyBorder="1" applyAlignment="1">
      <alignment horizontal="center" vertical="center"/>
    </xf>
    <xf numFmtId="10" fontId="53" fillId="25" borderId="88" xfId="392" applyNumberFormat="1" applyFont="1" applyFill="1" applyBorder="1" applyAlignment="1">
      <alignment horizontal="center" vertical="center"/>
    </xf>
    <xf numFmtId="10" fontId="53" fillId="0" borderId="80" xfId="392" applyNumberFormat="1" applyFont="1" applyFill="1" applyBorder="1" applyAlignment="1">
      <alignment horizontal="center" vertical="center"/>
    </xf>
    <xf numFmtId="0" fontId="53" fillId="0" borderId="89" xfId="0" applyFont="1" applyBorder="1" applyAlignment="1">
      <alignment horizontal="center" vertical="center"/>
    </xf>
    <xf numFmtId="0" fontId="53" fillId="0" borderId="90" xfId="0" applyFont="1" applyBorder="1" applyAlignment="1">
      <alignment horizontal="center" vertical="center"/>
    </xf>
    <xf numFmtId="0" fontId="53" fillId="0" borderId="91" xfId="0" applyFont="1" applyFill="1" applyBorder="1" applyAlignment="1">
      <alignment horizontal="center" vertical="center"/>
    </xf>
    <xf numFmtId="0" fontId="53" fillId="70" borderId="92" xfId="0" applyFont="1" applyFill="1" applyBorder="1" applyAlignment="1">
      <alignment horizontal="center" vertical="center"/>
    </xf>
    <xf numFmtId="10" fontId="53" fillId="0" borderId="80" xfId="392" applyNumberFormat="1" applyFont="1" applyBorder="1" applyAlignment="1">
      <alignment horizontal="center" vertical="center"/>
    </xf>
    <xf numFmtId="10" fontId="53" fillId="70" borderId="91" xfId="392" applyNumberFormat="1" applyFont="1" applyFill="1" applyBorder="1" applyAlignment="1">
      <alignment horizontal="center" vertical="center"/>
    </xf>
    <xf numFmtId="0" fontId="53" fillId="71" borderId="57" xfId="0" applyFont="1" applyFill="1" applyBorder="1" applyAlignment="1">
      <alignment horizontal="center" vertical="center"/>
    </xf>
    <xf numFmtId="0" fontId="53" fillId="71" borderId="52" xfId="0" applyFont="1" applyFill="1" applyBorder="1" applyAlignment="1">
      <alignment horizontal="center" vertical="center"/>
    </xf>
    <xf numFmtId="0" fontId="53" fillId="71" borderId="53" xfId="0" applyFont="1" applyFill="1" applyBorder="1" applyAlignment="1">
      <alignment horizontal="center" vertical="center"/>
    </xf>
    <xf numFmtId="0" fontId="53" fillId="71" borderId="43" xfId="0" applyFont="1" applyFill="1" applyBorder="1" applyAlignment="1">
      <alignment horizontal="center" vertical="center"/>
    </xf>
    <xf numFmtId="0" fontId="53" fillId="71" borderId="0" xfId="0" applyFont="1" applyFill="1" applyBorder="1" applyAlignment="1">
      <alignment horizontal="center" vertical="center"/>
    </xf>
    <xf numFmtId="0" fontId="53" fillId="71" borderId="70" xfId="0" applyFont="1" applyFill="1" applyBorder="1" applyAlignment="1">
      <alignment horizontal="center" vertical="center"/>
    </xf>
    <xf numFmtId="0" fontId="53" fillId="71" borderId="46" xfId="0" applyFont="1" applyFill="1" applyBorder="1" applyAlignment="1">
      <alignment horizontal="center" vertical="center"/>
    </xf>
    <xf numFmtId="0" fontId="53" fillId="71" borderId="50" xfId="0" applyFont="1" applyFill="1" applyBorder="1" applyAlignment="1">
      <alignment horizontal="center" vertical="center"/>
    </xf>
    <xf numFmtId="0" fontId="53" fillId="71" borderId="54" xfId="0" applyFont="1" applyFill="1" applyBorder="1" applyAlignment="1">
      <alignment horizontal="center" vertical="center"/>
    </xf>
    <xf numFmtId="177" fontId="6" fillId="0" borderId="22" xfId="535" applyFont="1" applyFill="1" applyBorder="1" applyAlignment="1">
      <alignment horizontal="center" vertical="center" wrapText="1"/>
    </xf>
    <xf numFmtId="177" fontId="6" fillId="0" borderId="93" xfId="535" applyFont="1" applyFill="1" applyBorder="1" applyAlignment="1">
      <alignment horizontal="center" vertical="center" wrapText="1"/>
    </xf>
    <xf numFmtId="1" fontId="6" fillId="0" borderId="94" xfId="535" applyNumberFormat="1" applyFont="1" applyBorder="1" applyAlignment="1">
      <alignment horizontal="center" vertical="center" wrapText="1"/>
    </xf>
    <xf numFmtId="1" fontId="6" fillId="0" borderId="95" xfId="535" applyNumberFormat="1" applyFont="1" applyBorder="1" applyAlignment="1">
      <alignment horizontal="center" vertical="center" wrapText="1"/>
    </xf>
    <xf numFmtId="49" fontId="6" fillId="0" borderId="9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5" fillId="57" borderId="57" xfId="0" applyFont="1" applyFill="1" applyBorder="1" applyAlignment="1">
      <alignment horizontal="center" vertical="center"/>
    </xf>
    <xf numFmtId="0" fontId="5" fillId="57" borderId="53" xfId="0" applyFont="1" applyFill="1" applyBorder="1" applyAlignment="1">
      <alignment horizontal="center" vertical="center"/>
    </xf>
    <xf numFmtId="0" fontId="5" fillId="57" borderId="46" xfId="0" applyFont="1" applyFill="1" applyBorder="1" applyAlignment="1">
      <alignment horizontal="center" vertical="center"/>
    </xf>
    <xf numFmtId="0" fontId="5" fillId="57" borderId="54" xfId="0" applyFont="1" applyFill="1" applyBorder="1" applyAlignment="1">
      <alignment horizontal="center" vertical="center"/>
    </xf>
    <xf numFmtId="0" fontId="5" fillId="58" borderId="57" xfId="0" applyFont="1" applyFill="1" applyBorder="1" applyAlignment="1">
      <alignment horizontal="center" vertical="center"/>
    </xf>
    <xf numFmtId="0" fontId="5" fillId="58" borderId="52" xfId="0" applyFont="1" applyFill="1" applyBorder="1" applyAlignment="1">
      <alignment horizontal="center" vertical="center"/>
    </xf>
    <xf numFmtId="0" fontId="5" fillId="58" borderId="53" xfId="0" applyFont="1" applyFill="1" applyBorder="1" applyAlignment="1">
      <alignment horizontal="center" vertical="center"/>
    </xf>
    <xf numFmtId="49" fontId="6" fillId="0" borderId="93"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96" xfId="0" applyNumberFormat="1" applyFont="1" applyBorder="1" applyAlignment="1">
      <alignment horizontal="center" vertical="center" wrapText="1"/>
    </xf>
    <xf numFmtId="49" fontId="6" fillId="0" borderId="97" xfId="0" applyNumberFormat="1" applyFont="1" applyBorder="1" applyAlignment="1">
      <alignment horizontal="center" vertical="center" wrapText="1"/>
    </xf>
    <xf numFmtId="49" fontId="6" fillId="0" borderId="98"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0" fontId="13" fillId="0" borderId="62" xfId="0" applyFont="1" applyFill="1" applyBorder="1" applyAlignment="1">
      <alignment horizontal="center" vertical="center" wrapText="1"/>
    </xf>
    <xf numFmtId="0" fontId="13" fillId="0" borderId="99" xfId="0" applyFont="1" applyFill="1" applyBorder="1" applyAlignment="1">
      <alignment horizontal="center" vertical="center" wrapText="1"/>
    </xf>
    <xf numFmtId="0" fontId="0" fillId="0" borderId="44" xfId="0" applyBorder="1" applyAlignment="1">
      <alignment horizontal="center" vertical="center"/>
    </xf>
    <xf numFmtId="0" fontId="0" fillId="0" borderId="49" xfId="0" applyBorder="1" applyAlignment="1">
      <alignment horizontal="center" vertical="center"/>
    </xf>
    <xf numFmtId="0" fontId="23" fillId="20" borderId="49" xfId="0" applyFont="1" applyFill="1" applyBorder="1" applyAlignment="1">
      <alignment horizontal="center"/>
    </xf>
    <xf numFmtId="0" fontId="23" fillId="20" borderId="45" xfId="0" applyFont="1" applyFill="1" applyBorder="1" applyAlignment="1">
      <alignment horizontal="center"/>
    </xf>
    <xf numFmtId="0" fontId="3" fillId="20" borderId="52" xfId="0" applyFont="1" applyFill="1" applyBorder="1" applyAlignment="1">
      <alignment horizontal="center"/>
    </xf>
    <xf numFmtId="0" fontId="3" fillId="20" borderId="53" xfId="0" applyFont="1" applyFill="1" applyBorder="1" applyAlignment="1">
      <alignment horizontal="center"/>
    </xf>
    <xf numFmtId="0" fontId="23" fillId="20" borderId="50" xfId="0" applyFont="1" applyFill="1" applyBorder="1" applyAlignment="1">
      <alignment horizontal="center"/>
    </xf>
    <xf numFmtId="0" fontId="23" fillId="20" borderId="54" xfId="0" applyFont="1" applyFill="1" applyBorder="1" applyAlignment="1">
      <alignment horizontal="center"/>
    </xf>
    <xf numFmtId="14" fontId="5" fillId="0" borderId="42" xfId="0" applyNumberFormat="1" applyFont="1" applyBorder="1" applyAlignment="1">
      <alignment horizontal="center"/>
    </xf>
    <xf numFmtId="179" fontId="4" fillId="0" borderId="55" xfId="0" applyNumberFormat="1" applyFont="1" applyFill="1" applyBorder="1" applyAlignment="1">
      <alignment horizontal="center" vertical="center"/>
    </xf>
    <xf numFmtId="179" fontId="4" fillId="0" borderId="42" xfId="0" applyNumberFormat="1" applyFont="1" applyFill="1" applyBorder="1" applyAlignment="1">
      <alignment horizontal="center" vertical="center"/>
    </xf>
    <xf numFmtId="0" fontId="13" fillId="0" borderId="64" xfId="0" applyFont="1" applyFill="1" applyBorder="1" applyAlignment="1">
      <alignment horizontal="center" vertical="center" wrapText="1"/>
    </xf>
    <xf numFmtId="180" fontId="13" fillId="0" borderId="100" xfId="0" applyNumberFormat="1" applyFont="1" applyFill="1" applyBorder="1" applyAlignment="1">
      <alignment horizontal="center" vertical="center" wrapText="1"/>
    </xf>
    <xf numFmtId="180" fontId="13" fillId="0" borderId="101" xfId="0" applyNumberFormat="1" applyFont="1" applyFill="1" applyBorder="1" applyAlignment="1">
      <alignment horizontal="center" vertical="center" wrapText="1"/>
    </xf>
    <xf numFmtId="49" fontId="55" fillId="72" borderId="102" xfId="535" applyNumberFormat="1" applyFont="1" applyFill="1" applyBorder="1" applyAlignment="1">
      <alignment horizontal="left" vertical="center" wrapText="1"/>
    </xf>
    <xf numFmtId="49" fontId="55" fillId="72" borderId="103" xfId="535" applyNumberFormat="1" applyFont="1" applyFill="1" applyBorder="1" applyAlignment="1">
      <alignment horizontal="left" vertical="center" wrapText="1"/>
    </xf>
    <xf numFmtId="0" fontId="3" fillId="70" borderId="103" xfId="0" applyFont="1" applyFill="1" applyBorder="1" applyAlignment="1">
      <alignment horizontal="left" vertical="center" wrapText="1"/>
    </xf>
    <xf numFmtId="0" fontId="3" fillId="70" borderId="104" xfId="0" applyFont="1" applyFill="1" applyBorder="1" applyAlignment="1">
      <alignment horizontal="left" vertical="center" wrapText="1"/>
    </xf>
    <xf numFmtId="49" fontId="55" fillId="72" borderId="79" xfId="535" applyNumberFormat="1" applyFont="1" applyFill="1" applyBorder="1" applyAlignment="1">
      <alignment horizontal="left" vertical="center" wrapText="1"/>
    </xf>
    <xf numFmtId="49" fontId="55" fillId="72" borderId="0" xfId="535" applyNumberFormat="1" applyFont="1" applyFill="1" applyBorder="1" applyAlignment="1">
      <alignment horizontal="left" vertical="center" wrapText="1"/>
    </xf>
    <xf numFmtId="0" fontId="3" fillId="70" borderId="0" xfId="0" applyFont="1" applyFill="1" applyBorder="1" applyAlignment="1">
      <alignment horizontal="left" vertical="center" wrapText="1"/>
    </xf>
    <xf numFmtId="0" fontId="3" fillId="70" borderId="80" xfId="0" applyFont="1" applyFill="1" applyBorder="1" applyAlignment="1">
      <alignment horizontal="left" vertical="center" wrapText="1"/>
    </xf>
    <xf numFmtId="49" fontId="55" fillId="72" borderId="89" xfId="535" applyNumberFormat="1" applyFont="1" applyFill="1" applyBorder="1" applyAlignment="1">
      <alignment horizontal="left" vertical="center" wrapText="1"/>
    </xf>
    <xf numFmtId="49" fontId="55" fillId="72" borderId="90" xfId="535" applyNumberFormat="1" applyFont="1" applyFill="1" applyBorder="1" applyAlignment="1">
      <alignment horizontal="left" vertical="center" wrapText="1"/>
    </xf>
    <xf numFmtId="0" fontId="3" fillId="70" borderId="90" xfId="0" applyFont="1" applyFill="1" applyBorder="1" applyAlignment="1">
      <alignment horizontal="left" vertical="center" wrapText="1"/>
    </xf>
    <xf numFmtId="0" fontId="3" fillId="70" borderId="105" xfId="0" applyFont="1" applyFill="1" applyBorder="1" applyAlignment="1">
      <alignment horizontal="left" vertical="center" wrapText="1"/>
    </xf>
    <xf numFmtId="0" fontId="53" fillId="70" borderId="102" xfId="0" applyFont="1" applyFill="1" applyBorder="1" applyAlignment="1">
      <alignment horizontal="center" vertical="center"/>
    </xf>
    <xf numFmtId="0" fontId="53" fillId="70" borderId="103" xfId="0" applyFont="1" applyFill="1" applyBorder="1" applyAlignment="1">
      <alignment horizontal="center" vertical="center"/>
    </xf>
    <xf numFmtId="0" fontId="53" fillId="70" borderId="106" xfId="0" applyFont="1" applyFill="1" applyBorder="1" applyAlignment="1">
      <alignment horizontal="center" vertical="center"/>
    </xf>
    <xf numFmtId="0" fontId="53" fillId="0" borderId="107" xfId="0" applyFont="1" applyFill="1" applyBorder="1" applyAlignment="1">
      <alignment horizontal="center" vertical="center"/>
    </xf>
    <xf numFmtId="0" fontId="53" fillId="0" borderId="103" xfId="0" applyFont="1" applyFill="1" applyBorder="1" applyAlignment="1">
      <alignment horizontal="center" vertical="center"/>
    </xf>
    <xf numFmtId="0" fontId="53" fillId="0" borderId="104" xfId="0" applyFont="1" applyFill="1" applyBorder="1" applyAlignment="1">
      <alignment horizontal="center" vertical="center"/>
    </xf>
    <xf numFmtId="0" fontId="53" fillId="70" borderId="108" xfId="0" applyFont="1" applyFill="1" applyBorder="1" applyAlignment="1">
      <alignment horizontal="center" vertical="center"/>
    </xf>
    <xf numFmtId="0" fontId="53" fillId="70" borderId="109" xfId="0" applyFont="1" applyFill="1" applyBorder="1" applyAlignment="1">
      <alignment horizontal="center" vertical="center"/>
    </xf>
    <xf numFmtId="0" fontId="53" fillId="70" borderId="110" xfId="0" applyFont="1" applyFill="1" applyBorder="1" applyAlignment="1">
      <alignment horizontal="center" vertical="center"/>
    </xf>
    <xf numFmtId="0" fontId="53" fillId="0" borderId="111" xfId="0" applyFont="1" applyBorder="1" applyAlignment="1">
      <alignment horizontal="center" vertical="center"/>
    </xf>
    <xf numFmtId="0" fontId="53" fillId="0" borderId="109" xfId="0" applyFont="1" applyBorder="1" applyAlignment="1">
      <alignment horizontal="center" vertical="center"/>
    </xf>
    <xf numFmtId="0" fontId="53" fillId="0" borderId="112" xfId="0" applyFont="1" applyBorder="1" applyAlignment="1">
      <alignment horizontal="center" vertical="center"/>
    </xf>
    <xf numFmtId="0" fontId="53" fillId="73" borderId="73" xfId="0" applyFont="1" applyFill="1" applyBorder="1" applyAlignment="1">
      <alignment horizontal="center" vertical="center"/>
    </xf>
    <xf numFmtId="0" fontId="53" fillId="73" borderId="52" xfId="0" applyFont="1" applyFill="1" applyBorder="1" applyAlignment="1">
      <alignment horizontal="center" vertical="center"/>
    </xf>
    <xf numFmtId="0" fontId="53" fillId="73" borderId="53" xfId="0" applyFont="1" applyFill="1" applyBorder="1" applyAlignment="1">
      <alignment horizontal="center" vertical="center"/>
    </xf>
    <xf numFmtId="0" fontId="53" fillId="73" borderId="57" xfId="0" applyFont="1" applyFill="1" applyBorder="1" applyAlignment="1">
      <alignment horizontal="center" vertical="center"/>
    </xf>
    <xf numFmtId="0" fontId="53" fillId="0" borderId="61" xfId="0" applyFont="1" applyBorder="1" applyAlignment="1">
      <alignment horizontal="center" vertical="center"/>
    </xf>
    <xf numFmtId="0" fontId="53" fillId="0" borderId="63" xfId="0" applyFont="1" applyBorder="1" applyAlignment="1">
      <alignment horizontal="center" vertical="center"/>
    </xf>
    <xf numFmtId="0" fontId="53" fillId="68" borderId="57" xfId="0" applyFont="1" applyFill="1" applyBorder="1" applyAlignment="1" applyProtection="1">
      <alignment horizontal="center" vertical="center"/>
      <protection locked="0"/>
    </xf>
    <xf numFmtId="0" fontId="53" fillId="68" borderId="52" xfId="0" applyFont="1" applyFill="1" applyBorder="1" applyAlignment="1" applyProtection="1">
      <alignment horizontal="center" vertical="center"/>
      <protection locked="0"/>
    </xf>
    <xf numFmtId="0" fontId="53" fillId="68" borderId="53" xfId="0" applyFont="1" applyFill="1" applyBorder="1" applyAlignment="1" applyProtection="1">
      <alignment horizontal="center" vertical="center"/>
      <protection locked="0"/>
    </xf>
    <xf numFmtId="0" fontId="53" fillId="68" borderId="46" xfId="0" applyFont="1" applyFill="1" applyBorder="1" applyAlignment="1" applyProtection="1">
      <alignment horizontal="center" vertical="center"/>
      <protection locked="0"/>
    </xf>
    <xf numFmtId="0" fontId="53" fillId="68" borderId="50" xfId="0" applyFont="1" applyFill="1" applyBorder="1" applyAlignment="1" applyProtection="1">
      <alignment horizontal="center" vertical="center"/>
      <protection locked="0"/>
    </xf>
    <xf numFmtId="0" fontId="53" fillId="68" borderId="54" xfId="0" applyFont="1" applyFill="1" applyBorder="1" applyAlignment="1" applyProtection="1">
      <alignment horizontal="center" vertical="center"/>
      <protection locked="0"/>
    </xf>
    <xf numFmtId="0" fontId="53" fillId="70" borderId="112" xfId="0" applyFont="1" applyFill="1" applyBorder="1" applyAlignment="1">
      <alignment horizontal="center" vertical="center"/>
    </xf>
    <xf numFmtId="176" fontId="53" fillId="23" borderId="73" xfId="252" applyFont="1" applyFill="1" applyBorder="1" applyAlignment="1">
      <alignment horizontal="center" vertical="center"/>
    </xf>
    <xf numFmtId="176" fontId="53" fillId="23" borderId="77" xfId="252" applyFont="1" applyFill="1" applyBorder="1" applyAlignment="1">
      <alignment horizontal="center" vertical="center"/>
    </xf>
    <xf numFmtId="176" fontId="53" fillId="68" borderId="73" xfId="252" applyFont="1" applyFill="1" applyBorder="1" applyAlignment="1" applyProtection="1">
      <alignment horizontal="center" vertical="center"/>
      <protection locked="0"/>
    </xf>
    <xf numFmtId="176" fontId="53" fillId="68" borderId="77" xfId="252" applyFont="1" applyFill="1" applyBorder="1" applyAlignment="1" applyProtection="1">
      <alignment horizontal="center" vertical="center"/>
      <protection locked="0"/>
    </xf>
    <xf numFmtId="0" fontId="53" fillId="70" borderId="104" xfId="0" applyFont="1" applyFill="1" applyBorder="1" applyAlignment="1">
      <alignment horizontal="center" vertical="center"/>
    </xf>
    <xf numFmtId="176" fontId="53" fillId="70" borderId="102" xfId="252" applyFont="1" applyFill="1" applyBorder="1" applyAlignment="1">
      <alignment horizontal="center" vertical="center"/>
    </xf>
    <xf numFmtId="176" fontId="53" fillId="70" borderId="106" xfId="252" applyFont="1" applyFill="1" applyBorder="1" applyAlignment="1">
      <alignment horizontal="center" vertical="center"/>
    </xf>
    <xf numFmtId="0" fontId="54" fillId="0" borderId="111" xfId="0" applyFont="1" applyFill="1" applyBorder="1" applyAlignment="1">
      <alignment horizontal="center" vertical="center"/>
    </xf>
    <xf numFmtId="0" fontId="54" fillId="0" borderId="109" xfId="0" applyFont="1" applyFill="1" applyBorder="1" applyAlignment="1">
      <alignment horizontal="center" vertical="center"/>
    </xf>
    <xf numFmtId="0" fontId="54" fillId="0" borderId="112" xfId="0" applyFont="1" applyFill="1" applyBorder="1" applyAlignment="1">
      <alignment horizontal="center" vertical="center"/>
    </xf>
    <xf numFmtId="0" fontId="53" fillId="0" borderId="57" xfId="0" applyFont="1" applyBorder="1" applyAlignment="1">
      <alignment horizontal="center" vertical="center" wrapText="1"/>
    </xf>
    <xf numFmtId="0" fontId="53" fillId="0" borderId="52"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57" xfId="0" applyFont="1" applyBorder="1" applyAlignment="1">
      <alignment horizontal="center" vertical="center"/>
    </xf>
    <xf numFmtId="0" fontId="53" fillId="0" borderId="52" xfId="0" applyFont="1" applyBorder="1" applyAlignment="1">
      <alignment horizontal="center" vertical="center"/>
    </xf>
    <xf numFmtId="0" fontId="53" fillId="0" borderId="53" xfId="0" applyFont="1" applyBorder="1" applyAlignment="1">
      <alignment horizontal="center" vertical="center"/>
    </xf>
    <xf numFmtId="0" fontId="53" fillId="0" borderId="46" xfId="0" applyFont="1" applyBorder="1" applyAlignment="1">
      <alignment horizontal="center" vertical="center"/>
    </xf>
    <xf numFmtId="0" fontId="53" fillId="0" borderId="50" xfId="0" applyFont="1" applyBorder="1" applyAlignment="1">
      <alignment horizontal="center" vertical="center"/>
    </xf>
    <xf numFmtId="0" fontId="53" fillId="0" borderId="54" xfId="0" applyFont="1" applyBorder="1" applyAlignment="1">
      <alignment horizontal="center" vertical="center"/>
    </xf>
    <xf numFmtId="176" fontId="53" fillId="68" borderId="86" xfId="252" applyFont="1" applyFill="1" applyBorder="1" applyAlignment="1" applyProtection="1">
      <alignment horizontal="center" vertical="center"/>
      <protection locked="0"/>
    </xf>
    <xf numFmtId="176" fontId="53" fillId="68" borderId="113" xfId="252" applyFont="1" applyFill="1" applyBorder="1" applyAlignment="1" applyProtection="1">
      <alignment horizontal="center" vertical="center"/>
      <protection locked="0"/>
    </xf>
    <xf numFmtId="176" fontId="53" fillId="49" borderId="81" xfId="252" applyFont="1" applyFill="1" applyBorder="1" applyAlignment="1">
      <alignment horizontal="center" vertical="center"/>
    </xf>
    <xf numFmtId="176" fontId="53" fillId="49" borderId="77" xfId="252" applyFont="1" applyFill="1" applyBorder="1" applyAlignment="1">
      <alignment horizontal="center" vertical="center"/>
    </xf>
    <xf numFmtId="0" fontId="53" fillId="70" borderId="114" xfId="0" applyFont="1" applyFill="1" applyBorder="1" applyAlignment="1">
      <alignment horizontal="center" vertical="center"/>
    </xf>
    <xf numFmtId="0" fontId="53" fillId="70" borderId="115" xfId="0" applyFont="1" applyFill="1" applyBorder="1" applyAlignment="1">
      <alignment horizontal="center" vertical="center"/>
    </xf>
    <xf numFmtId="0" fontId="53" fillId="70" borderId="116" xfId="0" applyFont="1" applyFill="1" applyBorder="1" applyAlignment="1">
      <alignment horizontal="center" vertical="center"/>
    </xf>
    <xf numFmtId="179" fontId="4" fillId="0" borderId="117" xfId="0" applyNumberFormat="1" applyFont="1" applyFill="1" applyBorder="1" applyAlignment="1">
      <alignment horizontal="center" vertical="center"/>
    </xf>
    <xf numFmtId="179" fontId="4" fillId="0" borderId="118" xfId="0" applyNumberFormat="1" applyFont="1" applyFill="1" applyBorder="1" applyAlignment="1">
      <alignment horizontal="center" vertical="center"/>
    </xf>
    <xf numFmtId="0" fontId="5" fillId="0" borderId="119" xfId="0" applyFont="1" applyBorder="1" applyAlignment="1">
      <alignment horizontal="left" wrapText="1"/>
    </xf>
    <xf numFmtId="0" fontId="5" fillId="0" borderId="47" xfId="0" applyFont="1" applyBorder="1" applyAlignment="1">
      <alignment horizontal="left" wrapText="1"/>
    </xf>
    <xf numFmtId="3" fontId="5" fillId="0" borderId="58" xfId="0" applyNumberFormat="1" applyFont="1" applyBorder="1" applyAlignment="1">
      <alignment horizontal="center" wrapText="1"/>
    </xf>
    <xf numFmtId="3" fontId="5" fillId="0" borderId="47" xfId="0" applyNumberFormat="1" applyFont="1" applyBorder="1" applyAlignment="1">
      <alignment horizontal="center" wrapText="1"/>
    </xf>
    <xf numFmtId="180" fontId="13" fillId="0" borderId="61" xfId="0" applyNumberFormat="1" applyFont="1" applyFill="1" applyBorder="1" applyAlignment="1">
      <alignment horizontal="center" vertical="center" wrapText="1"/>
    </xf>
    <xf numFmtId="180" fontId="13" fillId="0" borderId="63" xfId="0" applyNumberFormat="1"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26" xfId="0" applyFont="1" applyFill="1" applyBorder="1" applyAlignment="1">
      <alignment horizontal="center" vertical="center" wrapText="1"/>
    </xf>
    <xf numFmtId="179" fontId="4" fillId="0" borderId="120" xfId="0" applyNumberFormat="1" applyFont="1" applyFill="1" applyBorder="1" applyAlignment="1">
      <alignment horizontal="center" vertical="center"/>
    </xf>
    <xf numFmtId="179" fontId="4" fillId="0" borderId="69" xfId="0" applyNumberFormat="1" applyFont="1" applyFill="1" applyBorder="1" applyAlignment="1">
      <alignment horizontal="center" vertical="center"/>
    </xf>
    <xf numFmtId="179" fontId="4" fillId="0" borderId="121" xfId="0" applyNumberFormat="1" applyFont="1" applyFill="1" applyBorder="1" applyAlignment="1">
      <alignment horizontal="center" vertical="center"/>
    </xf>
    <xf numFmtId="0" fontId="13" fillId="0" borderId="61"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24" fillId="74" borderId="74" xfId="0" applyFont="1" applyFill="1" applyBorder="1" applyAlignment="1">
      <alignment horizontal="center" vertical="center" wrapText="1"/>
    </xf>
    <xf numFmtId="0" fontId="24" fillId="74" borderId="77" xfId="0" applyFont="1" applyFill="1" applyBorder="1" applyAlignment="1">
      <alignment horizontal="center" vertical="center" wrapText="1"/>
    </xf>
    <xf numFmtId="0" fontId="24" fillId="74" borderId="52" xfId="0" applyFont="1" applyFill="1" applyBorder="1" applyAlignment="1">
      <alignment horizontal="center" vertical="center" wrapText="1"/>
    </xf>
    <xf numFmtId="0" fontId="24" fillId="74" borderId="53" xfId="0" applyFont="1" applyFill="1" applyBorder="1" applyAlignment="1">
      <alignment horizontal="center" vertical="center" wrapText="1"/>
    </xf>
    <xf numFmtId="0" fontId="24" fillId="74" borderId="0" xfId="0" applyFont="1" applyFill="1" applyBorder="1" applyAlignment="1">
      <alignment horizontal="center" vertical="center" wrapText="1"/>
    </xf>
    <xf numFmtId="0" fontId="24" fillId="74" borderId="70" xfId="0" applyFont="1" applyFill="1" applyBorder="1" applyAlignment="1">
      <alignment horizontal="center" vertical="center" wrapText="1"/>
    </xf>
    <xf numFmtId="0" fontId="24" fillId="57" borderId="74" xfId="0" applyFont="1" applyFill="1" applyBorder="1" applyAlignment="1">
      <alignment horizontal="center" vertical="center"/>
    </xf>
    <xf numFmtId="0" fontId="24" fillId="57" borderId="77" xfId="0" applyFont="1" applyFill="1" applyBorder="1" applyAlignment="1">
      <alignment horizontal="center" vertical="center"/>
    </xf>
    <xf numFmtId="177" fontId="27" fillId="67" borderId="61" xfId="535" applyFont="1" applyFill="1" applyBorder="1" applyAlignment="1">
      <alignment horizontal="left" vertical="center"/>
    </xf>
    <xf numFmtId="177" fontId="27" fillId="67" borderId="63" xfId="535" applyFont="1" applyFill="1" applyBorder="1" applyAlignment="1">
      <alignment horizontal="left" vertical="center"/>
    </xf>
    <xf numFmtId="14" fontId="24" fillId="0" borderId="73" xfId="0" applyNumberFormat="1" applyFont="1" applyBorder="1" applyAlignment="1">
      <alignment horizontal="center" vertical="center" wrapText="1"/>
    </xf>
    <xf numFmtId="14" fontId="24" fillId="0" borderId="77" xfId="0" applyNumberFormat="1" applyFont="1" applyBorder="1" applyAlignment="1">
      <alignment horizontal="center" vertical="center" wrapText="1"/>
    </xf>
    <xf numFmtId="0" fontId="13" fillId="0" borderId="76"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76" xfId="0" applyFont="1" applyFill="1" applyBorder="1" applyAlignment="1">
      <alignment vertical="center"/>
    </xf>
    <xf numFmtId="0" fontId="13" fillId="0" borderId="61" xfId="0" applyFont="1" applyFill="1" applyBorder="1" applyAlignment="1">
      <alignment vertical="center"/>
    </xf>
  </cellXfs>
  <cellStyles count="615">
    <cellStyle name="Normal" xfId="0"/>
    <cellStyle name="20% - Ênfase1" xfId="15"/>
    <cellStyle name="20% - Ênfase1 2" xfId="16"/>
    <cellStyle name="20% - Ênfase1 2 2" xfId="17"/>
    <cellStyle name="20% - Ênfase1 2 3" xfId="18"/>
    <cellStyle name="20% - Ênfase1 2 4" xfId="19"/>
    <cellStyle name="20% - Ênfase1 3" xfId="20"/>
    <cellStyle name="20% - Ênfase1 4" xfId="21"/>
    <cellStyle name="20% - Ênfase1 5" xfId="22"/>
    <cellStyle name="20% - Ênfase2" xfId="23"/>
    <cellStyle name="20% - Ênfase2 2" xfId="24"/>
    <cellStyle name="20% - Ênfase2 2 2" xfId="25"/>
    <cellStyle name="20% - Ênfase2 2 3" xfId="26"/>
    <cellStyle name="20% - Ênfase2 2 4" xfId="27"/>
    <cellStyle name="20% - Ênfase2 3" xfId="28"/>
    <cellStyle name="20% - Ênfase2 4" xfId="29"/>
    <cellStyle name="20% - Ênfase2 5" xfId="30"/>
    <cellStyle name="20% - Ênfase3" xfId="31"/>
    <cellStyle name="20% - Ênfase3 2" xfId="32"/>
    <cellStyle name="20% - Ênfase3 2 2" xfId="33"/>
    <cellStyle name="20% - Ênfase3 2 3" xfId="34"/>
    <cellStyle name="20% - Ênfase3 2 4" xfId="35"/>
    <cellStyle name="20% - Ênfase3 3" xfId="36"/>
    <cellStyle name="20% - Ênfase3 4" xfId="37"/>
    <cellStyle name="20% - Ênfase3 5" xfId="38"/>
    <cellStyle name="20% - Ênfase4" xfId="39"/>
    <cellStyle name="20% - Ênfase4 2" xfId="40"/>
    <cellStyle name="20% - Ênfase4 2 2" xfId="41"/>
    <cellStyle name="20% - Ênfase4 2 3" xfId="42"/>
    <cellStyle name="20% - Ênfase4 2 4" xfId="43"/>
    <cellStyle name="20% - Ênfase4 3" xfId="44"/>
    <cellStyle name="20% - Ênfase4 4" xfId="45"/>
    <cellStyle name="20% - Ênfase4 5" xfId="46"/>
    <cellStyle name="20% - Ênfase5" xfId="47"/>
    <cellStyle name="20% - Ênfase5 2" xfId="48"/>
    <cellStyle name="20% - Ênfase5 2 2" xfId="49"/>
    <cellStyle name="20% - Ênfase5 2 3" xfId="50"/>
    <cellStyle name="20% - Ênfase5 2 4" xfId="51"/>
    <cellStyle name="20% - Ênfase5 3" xfId="52"/>
    <cellStyle name="20% - Ênfase5 4" xfId="53"/>
    <cellStyle name="20% - Ênfase5 5" xfId="54"/>
    <cellStyle name="20% - Ênfase6" xfId="55"/>
    <cellStyle name="20% - Ênfase6 2" xfId="56"/>
    <cellStyle name="20% - Ênfase6 2 2" xfId="57"/>
    <cellStyle name="20% - Ênfase6 2 3" xfId="58"/>
    <cellStyle name="20% - Ênfase6 2 4" xfId="59"/>
    <cellStyle name="20% - Ênfase6 3" xfId="60"/>
    <cellStyle name="20% - Ênfase6 4" xfId="61"/>
    <cellStyle name="20% - Ênfase6 5" xfId="62"/>
    <cellStyle name="40% - Ênfase1" xfId="63"/>
    <cellStyle name="40% - Ênfase1 2" xfId="64"/>
    <cellStyle name="40% - Ênfase1 2 2" xfId="65"/>
    <cellStyle name="40% - Ênfase1 2 3" xfId="66"/>
    <cellStyle name="40% - Ênfase1 2 4" xfId="67"/>
    <cellStyle name="40% - Ênfase1 3" xfId="68"/>
    <cellStyle name="40% - Ênfase1 4" xfId="69"/>
    <cellStyle name="40% - Ênfase1 5" xfId="70"/>
    <cellStyle name="40% - Ênfase2" xfId="71"/>
    <cellStyle name="40% - Ênfase2 2" xfId="72"/>
    <cellStyle name="40% - Ênfase2 2 2" xfId="73"/>
    <cellStyle name="40% - Ênfase2 2 3" xfId="74"/>
    <cellStyle name="40% - Ênfase2 2 4" xfId="75"/>
    <cellStyle name="40% - Ênfase2 3" xfId="76"/>
    <cellStyle name="40% - Ênfase2 4" xfId="77"/>
    <cellStyle name="40% - Ênfase2 5" xfId="78"/>
    <cellStyle name="40% - Ênfase3" xfId="79"/>
    <cellStyle name="40% - Ênfase3 2" xfId="80"/>
    <cellStyle name="40% - Ênfase3 2 2" xfId="81"/>
    <cellStyle name="40% - Ênfase3 2 3" xfId="82"/>
    <cellStyle name="40% - Ênfase3 2 4" xfId="83"/>
    <cellStyle name="40% - Ênfase3 3" xfId="84"/>
    <cellStyle name="40% - Ênfase3 4" xfId="85"/>
    <cellStyle name="40% - Ênfase3 5" xfId="86"/>
    <cellStyle name="40% - Ênfase4" xfId="87"/>
    <cellStyle name="40% - Ênfase4 2" xfId="88"/>
    <cellStyle name="40% - Ênfase4 2 2" xfId="89"/>
    <cellStyle name="40% - Ênfase4 2 3" xfId="90"/>
    <cellStyle name="40% - Ênfase4 2 4" xfId="91"/>
    <cellStyle name="40% - Ênfase4 3" xfId="92"/>
    <cellStyle name="40% - Ênfase4 4" xfId="93"/>
    <cellStyle name="40% - Ênfase4 5" xfId="94"/>
    <cellStyle name="40% - Ênfase5" xfId="95"/>
    <cellStyle name="40% - Ênfase5 2" xfId="96"/>
    <cellStyle name="40% - Ênfase5 2 2" xfId="97"/>
    <cellStyle name="40% - Ênfase5 2 3" xfId="98"/>
    <cellStyle name="40% - Ênfase5 2 4" xfId="99"/>
    <cellStyle name="40% - Ênfase5 3" xfId="100"/>
    <cellStyle name="40% - Ênfase5 4" xfId="101"/>
    <cellStyle name="40% - Ênfase5 5" xfId="102"/>
    <cellStyle name="40% - Ênfase6" xfId="103"/>
    <cellStyle name="40% - Ênfase6 2" xfId="104"/>
    <cellStyle name="40% - Ênfase6 2 2" xfId="105"/>
    <cellStyle name="40% - Ênfase6 2 3" xfId="106"/>
    <cellStyle name="40% - Ênfase6 2 4" xfId="107"/>
    <cellStyle name="40% - Ênfase6 3" xfId="108"/>
    <cellStyle name="40% - Ênfase6 4" xfId="109"/>
    <cellStyle name="40% - Ênfase6 5" xfId="110"/>
    <cellStyle name="60% - Ênfase1" xfId="111"/>
    <cellStyle name="60% - Ênfase1 2" xfId="112"/>
    <cellStyle name="60% - Ênfase1 2 2" xfId="113"/>
    <cellStyle name="60% - Ênfase1 2 3" xfId="114"/>
    <cellStyle name="60% - Ênfase1 2 4" xfId="115"/>
    <cellStyle name="60% - Ênfase1 3" xfId="116"/>
    <cellStyle name="60% - Ênfase1 4" xfId="117"/>
    <cellStyle name="60% - Ênfase2" xfId="118"/>
    <cellStyle name="60% - Ênfase2 2" xfId="119"/>
    <cellStyle name="60% - Ênfase2 2 2" xfId="120"/>
    <cellStyle name="60% - Ênfase2 2 3" xfId="121"/>
    <cellStyle name="60% - Ênfase2 2 4" xfId="122"/>
    <cellStyle name="60% - Ênfase2 3" xfId="123"/>
    <cellStyle name="60% - Ênfase2 4" xfId="124"/>
    <cellStyle name="60% - Ênfase3" xfId="125"/>
    <cellStyle name="60% - Ênfase3 2" xfId="126"/>
    <cellStyle name="60% - Ênfase3 2 2" xfId="127"/>
    <cellStyle name="60% - Ênfase3 2 3" xfId="128"/>
    <cellStyle name="60% - Ênfase3 2 4" xfId="129"/>
    <cellStyle name="60% - Ênfase3 3" xfId="130"/>
    <cellStyle name="60% - Ênfase3 4" xfId="131"/>
    <cellStyle name="60% - Ênfase4" xfId="132"/>
    <cellStyle name="60% - Ênfase4 2" xfId="133"/>
    <cellStyle name="60% - Ênfase4 2 2" xfId="134"/>
    <cellStyle name="60% - Ênfase4 2 3" xfId="135"/>
    <cellStyle name="60% - Ênfase4 2 4" xfId="136"/>
    <cellStyle name="60% - Ênfase4 3" xfId="137"/>
    <cellStyle name="60% - Ênfase4 4" xfId="138"/>
    <cellStyle name="60% - Ênfase5" xfId="139"/>
    <cellStyle name="60% - Ênfase5 2" xfId="140"/>
    <cellStyle name="60% - Ênfase5 2 2" xfId="141"/>
    <cellStyle name="60% - Ênfase5 2 3" xfId="142"/>
    <cellStyle name="60% - Ênfase5 2 4" xfId="143"/>
    <cellStyle name="60% - Ênfase5 3" xfId="144"/>
    <cellStyle name="60% - Ênfase5 4" xfId="145"/>
    <cellStyle name="60% - Ênfase6" xfId="146"/>
    <cellStyle name="60% - Ênfase6 2" xfId="147"/>
    <cellStyle name="60% - Ênfase6 2 2" xfId="148"/>
    <cellStyle name="60% - Ênfase6 2 3" xfId="149"/>
    <cellStyle name="60% - Ênfase6 2 4" xfId="150"/>
    <cellStyle name="60% - Ênfase6 3" xfId="151"/>
    <cellStyle name="60% - Ênfase6 4" xfId="152"/>
    <cellStyle name="Bom" xfId="153"/>
    <cellStyle name="Bom 2" xfId="154"/>
    <cellStyle name="Bom 2 2" xfId="155"/>
    <cellStyle name="Bom 2 3" xfId="156"/>
    <cellStyle name="Bom 2 4" xfId="157"/>
    <cellStyle name="Bom 3" xfId="158"/>
    <cellStyle name="Bom 4" xfId="159"/>
    <cellStyle name="Cálculo" xfId="160"/>
    <cellStyle name="Cálculo 2" xfId="161"/>
    <cellStyle name="Cálculo 2 2" xfId="162"/>
    <cellStyle name="Cálculo 2 3" xfId="163"/>
    <cellStyle name="Cálculo 2 4" xfId="164"/>
    <cellStyle name="Cálculo 3" xfId="165"/>
    <cellStyle name="Cálculo 4" xfId="166"/>
    <cellStyle name="Célula de Verificação" xfId="167"/>
    <cellStyle name="Célula de Verificação 2" xfId="168"/>
    <cellStyle name="Célula de Verificação 2 2" xfId="169"/>
    <cellStyle name="Célula de Verificação 2 3" xfId="170"/>
    <cellStyle name="Célula de Verificação 2 4" xfId="171"/>
    <cellStyle name="Célula de Verificação 3" xfId="172"/>
    <cellStyle name="Célula de Verificação 4" xfId="173"/>
    <cellStyle name="Célula Vinculada" xfId="174"/>
    <cellStyle name="Célula Vinculada 2" xfId="175"/>
    <cellStyle name="Célula Vinculada 2 2" xfId="176"/>
    <cellStyle name="Célula Vinculada 2 3" xfId="177"/>
    <cellStyle name="Célula Vinculada 2 4" xfId="178"/>
    <cellStyle name="Célula Vinculada 3" xfId="179"/>
    <cellStyle name="Célula Vinculada 4" xfId="180"/>
    <cellStyle name="Comma0" xfId="181"/>
    <cellStyle name="Currency0" xfId="182"/>
    <cellStyle name="Date" xfId="183"/>
    <cellStyle name="Ênfase1" xfId="184"/>
    <cellStyle name="Ênfase1 2" xfId="185"/>
    <cellStyle name="Ênfase1 2 2" xfId="186"/>
    <cellStyle name="Ênfase1 2 3" xfId="187"/>
    <cellStyle name="Ênfase1 2 4" xfId="188"/>
    <cellStyle name="Ênfase1 3" xfId="189"/>
    <cellStyle name="Ênfase1 4" xfId="190"/>
    <cellStyle name="Ênfase2" xfId="191"/>
    <cellStyle name="Ênfase2 2" xfId="192"/>
    <cellStyle name="Ênfase2 2 2" xfId="193"/>
    <cellStyle name="Ênfase2 2 3" xfId="194"/>
    <cellStyle name="Ênfase2 2 4" xfId="195"/>
    <cellStyle name="Ênfase2 3" xfId="196"/>
    <cellStyle name="Ênfase2 4" xfId="197"/>
    <cellStyle name="Ênfase3" xfId="198"/>
    <cellStyle name="Ênfase3 2" xfId="199"/>
    <cellStyle name="Ênfase3 2 2" xfId="200"/>
    <cellStyle name="Ênfase3 2 3" xfId="201"/>
    <cellStyle name="Ênfase3 2 4" xfId="202"/>
    <cellStyle name="Ênfase3 3" xfId="203"/>
    <cellStyle name="Ênfase3 4" xfId="204"/>
    <cellStyle name="Ênfase4" xfId="205"/>
    <cellStyle name="Ênfase4 2" xfId="206"/>
    <cellStyle name="Ênfase4 2 2" xfId="207"/>
    <cellStyle name="Ênfase4 2 3" xfId="208"/>
    <cellStyle name="Ênfase4 2 4" xfId="209"/>
    <cellStyle name="Ênfase4 3" xfId="210"/>
    <cellStyle name="Ênfase4 4" xfId="211"/>
    <cellStyle name="Ênfase5" xfId="212"/>
    <cellStyle name="Ênfase5 2" xfId="213"/>
    <cellStyle name="Ênfase5 2 2" xfId="214"/>
    <cellStyle name="Ênfase5 2 3" xfId="215"/>
    <cellStyle name="Ênfase5 2 4" xfId="216"/>
    <cellStyle name="Ênfase5 3" xfId="217"/>
    <cellStyle name="Ênfase5 4" xfId="218"/>
    <cellStyle name="Ênfase6" xfId="219"/>
    <cellStyle name="Ênfase6 2" xfId="220"/>
    <cellStyle name="Ênfase6 2 2" xfId="221"/>
    <cellStyle name="Ênfase6 2 3" xfId="222"/>
    <cellStyle name="Ênfase6 2 4" xfId="223"/>
    <cellStyle name="Ênfase6 3" xfId="224"/>
    <cellStyle name="Ênfase6 4" xfId="225"/>
    <cellStyle name="Entrada" xfId="226"/>
    <cellStyle name="Entrada 2" xfId="227"/>
    <cellStyle name="Entrada 2 2" xfId="228"/>
    <cellStyle name="Entrada 2 3" xfId="229"/>
    <cellStyle name="Entrada 2 4" xfId="230"/>
    <cellStyle name="Entrada 3" xfId="231"/>
    <cellStyle name="Entrada 4" xfId="232"/>
    <cellStyle name="ESPECM" xfId="233"/>
    <cellStyle name="Euro" xfId="234"/>
    <cellStyle name="Euro 2" xfId="235"/>
    <cellStyle name="Excel Built-in Normal" xfId="236"/>
    <cellStyle name="Fixed" xfId="237"/>
    <cellStyle name="Heading 1" xfId="238"/>
    <cellStyle name="Heading 2" xfId="239"/>
    <cellStyle name="Hyperlink" xfId="240"/>
    <cellStyle name="Hiperlink 2" xfId="241"/>
    <cellStyle name="Hiperlink 2 2" xfId="242"/>
    <cellStyle name="Hiperlink 3" xfId="243"/>
    <cellStyle name="Followed Hyperlink" xfId="244"/>
    <cellStyle name="Incorreto" xfId="245"/>
    <cellStyle name="Incorreto 2" xfId="246"/>
    <cellStyle name="Incorreto 2 2" xfId="247"/>
    <cellStyle name="Incorreto 2 3" xfId="248"/>
    <cellStyle name="Incorreto 2 4" xfId="249"/>
    <cellStyle name="Incorreto 3" xfId="250"/>
    <cellStyle name="Incorreto 4" xfId="251"/>
    <cellStyle name="Currency" xfId="252"/>
    <cellStyle name="Currency [0]" xfId="253"/>
    <cellStyle name="Moeda 2" xfId="254"/>
    <cellStyle name="Moeda 2 2" xfId="255"/>
    <cellStyle name="Moeda 2 3" xfId="256"/>
    <cellStyle name="Moeda 2 3 2" xfId="257"/>
    <cellStyle name="Moeda 2 3 2 2" xfId="258"/>
    <cellStyle name="Moeda 2 3 3" xfId="259"/>
    <cellStyle name="Moeda 2 4" xfId="260"/>
    <cellStyle name="Moeda 2 4 2" xfId="261"/>
    <cellStyle name="Moeda 2 4 2 2" xfId="262"/>
    <cellStyle name="Moeda 2 5" xfId="263"/>
    <cellStyle name="Moeda 2 5 2" xfId="264"/>
    <cellStyle name="Moeda 2 5 2 2" xfId="265"/>
    <cellStyle name="Moeda 2 6" xfId="266"/>
    <cellStyle name="Moeda 2 6 2" xfId="267"/>
    <cellStyle name="Moeda 2 6 2 2" xfId="268"/>
    <cellStyle name="Moeda 2 7" xfId="269"/>
    <cellStyle name="Moeda 2 7 2" xfId="270"/>
    <cellStyle name="Moeda 2 8" xfId="271"/>
    <cellStyle name="Moeda 3" xfId="272"/>
    <cellStyle name="Moeda 3 2" xfId="273"/>
    <cellStyle name="Moeda 3 2 2" xfId="274"/>
    <cellStyle name="Moeda 3 2 3" xfId="275"/>
    <cellStyle name="Moeda 3 2 3 2" xfId="276"/>
    <cellStyle name="Moeda 3 2 3 3" xfId="277"/>
    <cellStyle name="Moeda 3 2 3 4" xfId="278"/>
    <cellStyle name="Moeda 3 2 3 4 2" xfId="279"/>
    <cellStyle name="Moeda 3 3" xfId="280"/>
    <cellStyle name="Moeda 3 3 2" xfId="281"/>
    <cellStyle name="Moeda 4" xfId="282"/>
    <cellStyle name="Moeda 4 2" xfId="283"/>
    <cellStyle name="Moeda 4 3" xfId="284"/>
    <cellStyle name="Moeda 4 3 2" xfId="285"/>
    <cellStyle name="Moeda 4 3 2 2" xfId="286"/>
    <cellStyle name="Moeda 4 3 2 3" xfId="287"/>
    <cellStyle name="Moeda 4 3 2 4" xfId="288"/>
    <cellStyle name="Moeda 4 3 2 4 2" xfId="289"/>
    <cellStyle name="Moeda 5" xfId="290"/>
    <cellStyle name="Moeda 5 2" xfId="291"/>
    <cellStyle name="Moeda 5 3" xfId="292"/>
    <cellStyle name="Moeda 5 3 2" xfId="293"/>
    <cellStyle name="Moeda 5 3 3" xfId="294"/>
    <cellStyle name="Moeda 5 3 4" xfId="295"/>
    <cellStyle name="Moeda 5 3 4 2" xfId="296"/>
    <cellStyle name="Moeda 6" xfId="297"/>
    <cellStyle name="Moeda 6 2" xfId="298"/>
    <cellStyle name="Moeda 6 2 2" xfId="299"/>
    <cellStyle name="Moeda 6 2 3" xfId="300"/>
    <cellStyle name="Moeda 6 2 4" xfId="301"/>
    <cellStyle name="Moeda 6 2 4 2" xfId="302"/>
    <cellStyle name="Moeda 7" xfId="303"/>
    <cellStyle name="Moeda 7 2" xfId="304"/>
    <cellStyle name="Moeda 7 3" xfId="305"/>
    <cellStyle name="Moeda 8" xfId="306"/>
    <cellStyle name="Moeda 8 2" xfId="307"/>
    <cellStyle name="Neutra" xfId="308"/>
    <cellStyle name="Neutra 2" xfId="309"/>
    <cellStyle name="Neutra 2 2" xfId="310"/>
    <cellStyle name="Neutra 2 3" xfId="311"/>
    <cellStyle name="Neutra 2 4" xfId="312"/>
    <cellStyle name="Neutra 3" xfId="313"/>
    <cellStyle name="Neutra 4" xfId="314"/>
    <cellStyle name="Normal 10" xfId="315"/>
    <cellStyle name="Normal 15" xfId="316"/>
    <cellStyle name="Normal 2" xfId="317"/>
    <cellStyle name="Normal 2 2" xfId="318"/>
    <cellStyle name="Normal 2 2 2" xfId="319"/>
    <cellStyle name="Normal 2 2 3" xfId="320"/>
    <cellStyle name="Normal 2 3" xfId="321"/>
    <cellStyle name="Normal 2 3 2" xfId="322"/>
    <cellStyle name="Normal 2 3 2 2" xfId="323"/>
    <cellStyle name="Normal 2 3 2 3" xfId="324"/>
    <cellStyle name="Normal 2 3 2 4" xfId="325"/>
    <cellStyle name="Normal 2 3 2 4 2" xfId="326"/>
    <cellStyle name="Normal 2 4" xfId="327"/>
    <cellStyle name="Normal 2 4 2" xfId="328"/>
    <cellStyle name="Normal 2 4 2 2" xfId="329"/>
    <cellStyle name="Normal 2 4 2 3" xfId="330"/>
    <cellStyle name="Normal 2 4 2 4" xfId="331"/>
    <cellStyle name="Normal 2 4 2 4 2" xfId="332"/>
    <cellStyle name="Normal 3" xfId="333"/>
    <cellStyle name="Normal 3 2" xfId="334"/>
    <cellStyle name="Normal 3 2 2" xfId="335"/>
    <cellStyle name="Normal 3 2 3" xfId="336"/>
    <cellStyle name="Normal 3 2 4" xfId="337"/>
    <cellStyle name="Normal 3 2 5" xfId="338"/>
    <cellStyle name="Normal 3 3" xfId="339"/>
    <cellStyle name="Normal 3 4" xfId="340"/>
    <cellStyle name="Normal 3 4 2" xfId="341"/>
    <cellStyle name="Normal 3 4 2 2" xfId="342"/>
    <cellStyle name="Normal 3 5" xfId="343"/>
    <cellStyle name="Normal 3 5 2" xfId="344"/>
    <cellStyle name="Normal 3 5 2 2" xfId="345"/>
    <cellStyle name="Normal 4" xfId="346"/>
    <cellStyle name="Normal 4 2" xfId="347"/>
    <cellStyle name="Normal 4 2 2" xfId="348"/>
    <cellStyle name="Normal 4 2 3" xfId="349"/>
    <cellStyle name="Normal 4 3" xfId="350"/>
    <cellStyle name="Normal 4 4" xfId="351"/>
    <cellStyle name="Normal 4 4 2" xfId="352"/>
    <cellStyle name="Normal 4 4 2 2" xfId="353"/>
    <cellStyle name="Normal 4 4 2 3" xfId="354"/>
    <cellStyle name="Normal 4 4 2 4" xfId="355"/>
    <cellStyle name="Normal 4 4 2 4 2" xfId="356"/>
    <cellStyle name="Normal 4 4 3" xfId="357"/>
    <cellStyle name="Normal 4 5" xfId="358"/>
    <cellStyle name="Normal 4 5 2" xfId="359"/>
    <cellStyle name="Normal 4 5 3" xfId="360"/>
    <cellStyle name="Normal 4 5 3 2" xfId="361"/>
    <cellStyle name="Normal 5" xfId="362"/>
    <cellStyle name="Normal 5 2" xfId="363"/>
    <cellStyle name="Normal 5 3" xfId="364"/>
    <cellStyle name="Normal 5 3 2" xfId="365"/>
    <cellStyle name="Normal 5 3 2 2" xfId="366"/>
    <cellStyle name="Normal 5 3 2 3" xfId="367"/>
    <cellStyle name="Normal 5 3 2 4" xfId="368"/>
    <cellStyle name="Normal 5 3 2 4 2" xfId="369"/>
    <cellStyle name="Normal 6" xfId="370"/>
    <cellStyle name="Normal 6 2" xfId="371"/>
    <cellStyle name="Normal 6 2 2" xfId="372"/>
    <cellStyle name="Normal 6 2 3" xfId="373"/>
    <cellStyle name="Normal 6 2 4" xfId="374"/>
    <cellStyle name="Normal 6 2 4 2" xfId="375"/>
    <cellStyle name="Normal 7" xfId="376"/>
    <cellStyle name="Normal 8" xfId="377"/>
    <cellStyle name="Normal 9" xfId="378"/>
    <cellStyle name="Nota" xfId="379"/>
    <cellStyle name="Nota 2" xfId="380"/>
    <cellStyle name="Nota 2 2" xfId="381"/>
    <cellStyle name="Nota 2 3" xfId="382"/>
    <cellStyle name="Nota 2 3 2" xfId="383"/>
    <cellStyle name="Nota 2 3 3" xfId="384"/>
    <cellStyle name="Nota 2 4" xfId="385"/>
    <cellStyle name="Nota 2 4 2" xfId="386"/>
    <cellStyle name="Nota 2 4 3" xfId="387"/>
    <cellStyle name="Nota 3" xfId="388"/>
    <cellStyle name="Nota 4" xfId="389"/>
    <cellStyle name="Note" xfId="390"/>
    <cellStyle name="planilhas" xfId="391"/>
    <cellStyle name="Percent" xfId="392"/>
    <cellStyle name="Porcentagem 10" xfId="393"/>
    <cellStyle name="Porcentagem 10 2" xfId="394"/>
    <cellStyle name="Porcentagem 10 3" xfId="395"/>
    <cellStyle name="Porcentagem 10 4" xfId="396"/>
    <cellStyle name="Porcentagem 10 4 2" xfId="397"/>
    <cellStyle name="Porcentagem 11" xfId="398"/>
    <cellStyle name="Porcentagem 11 2" xfId="399"/>
    <cellStyle name="Porcentagem 2" xfId="400"/>
    <cellStyle name="Porcentagem 2 2" xfId="401"/>
    <cellStyle name="Porcentagem 2 3" xfId="402"/>
    <cellStyle name="Porcentagem 2 4" xfId="403"/>
    <cellStyle name="Porcentagem 3" xfId="404"/>
    <cellStyle name="Porcentagem 3 2" xfId="405"/>
    <cellStyle name="Porcentagem 3 2 2" xfId="406"/>
    <cellStyle name="Porcentagem 3 2 2 2" xfId="407"/>
    <cellStyle name="Porcentagem 3 2 2 2 2" xfId="408"/>
    <cellStyle name="Porcentagem 3 2 2 3" xfId="409"/>
    <cellStyle name="Porcentagem 3 2 3" xfId="410"/>
    <cellStyle name="Porcentagem 3 2 4" xfId="411"/>
    <cellStyle name="Porcentagem 3 2 4 2" xfId="412"/>
    <cellStyle name="Porcentagem 3 2 4 3" xfId="413"/>
    <cellStyle name="Porcentagem 3 2 5" xfId="414"/>
    <cellStyle name="Porcentagem 3 2 5 2" xfId="415"/>
    <cellStyle name="Porcentagem 3 2 5 3" xfId="416"/>
    <cellStyle name="Porcentagem 3 2 5 4" xfId="417"/>
    <cellStyle name="Porcentagem 3 2 5 4 2" xfId="418"/>
    <cellStyle name="Porcentagem 3 2 6" xfId="419"/>
    <cellStyle name="Porcentagem 3 2 6 2" xfId="420"/>
    <cellStyle name="Porcentagem 3 2 7" xfId="421"/>
    <cellStyle name="Porcentagem 3 3" xfId="422"/>
    <cellStyle name="Porcentagem 3 3 2" xfId="423"/>
    <cellStyle name="Porcentagem 3 3 3" xfId="424"/>
    <cellStyle name="Porcentagem 3 4" xfId="425"/>
    <cellStyle name="Porcentagem 3 5" xfId="426"/>
    <cellStyle name="Porcentagem 3 5 2" xfId="427"/>
    <cellStyle name="Porcentagem 3 6" xfId="428"/>
    <cellStyle name="Porcentagem 4" xfId="429"/>
    <cellStyle name="Porcentagem 4 2" xfId="430"/>
    <cellStyle name="Porcentagem 4 3" xfId="431"/>
    <cellStyle name="Porcentagem 4 4" xfId="432"/>
    <cellStyle name="Porcentagem 5" xfId="433"/>
    <cellStyle name="Porcentagem 5 2" xfId="434"/>
    <cellStyle name="Porcentagem 5 3" xfId="435"/>
    <cellStyle name="Porcentagem 5 4" xfId="436"/>
    <cellStyle name="Porcentagem 5 4 2" xfId="437"/>
    <cellStyle name="Porcentagem 5 4 3" xfId="438"/>
    <cellStyle name="Porcentagem 5 4 4" xfId="439"/>
    <cellStyle name="Porcentagem 5 4 4 2" xfId="440"/>
    <cellStyle name="Porcentagem 6" xfId="441"/>
    <cellStyle name="Porcentagem 7" xfId="442"/>
    <cellStyle name="Porcentagem 7 2" xfId="443"/>
    <cellStyle name="Porcentagem 7 2 2" xfId="444"/>
    <cellStyle name="Porcentagem 7 2 3" xfId="445"/>
    <cellStyle name="Porcentagem 7 2 4" xfId="446"/>
    <cellStyle name="Porcentagem 7 2 4 2" xfId="447"/>
    <cellStyle name="Porcentagem 8" xfId="448"/>
    <cellStyle name="Porcentagem 8 2" xfId="449"/>
    <cellStyle name="Porcentagem 8 3" xfId="450"/>
    <cellStyle name="Porcentagem 9" xfId="451"/>
    <cellStyle name="Porcentagem 9 2" xfId="452"/>
    <cellStyle name="Porcentagem 9 2 2" xfId="453"/>
    <cellStyle name="Porcentagem 9 2 3" xfId="454"/>
    <cellStyle name="Porcentagem 9 2 4" xfId="455"/>
    <cellStyle name="Porcentagem 9 2 4 2" xfId="456"/>
    <cellStyle name="Saída" xfId="457"/>
    <cellStyle name="Saída 2" xfId="458"/>
    <cellStyle name="Saída 2 2" xfId="459"/>
    <cellStyle name="Saída 2 3" xfId="460"/>
    <cellStyle name="Saída 2 4" xfId="461"/>
    <cellStyle name="Saída 3" xfId="462"/>
    <cellStyle name="Saída 4" xfId="463"/>
    <cellStyle name="Comma [0]" xfId="464"/>
    <cellStyle name="Separador de milhares 2" xfId="465"/>
    <cellStyle name="Separador de milhares 2 2" xfId="466"/>
    <cellStyle name="Separador de milhares 2 2 2" xfId="467"/>
    <cellStyle name="Separador de milhares 2 2 3" xfId="468"/>
    <cellStyle name="Separador de milhares 2 2 4" xfId="469"/>
    <cellStyle name="Separador de milhares 2 2 5" xfId="470"/>
    <cellStyle name="Separador de milhares 2 3" xfId="471"/>
    <cellStyle name="Separador de milhares 2 4" xfId="472"/>
    <cellStyle name="Separador de milhares 2 4 2" xfId="473"/>
    <cellStyle name="Separador de milhares 2 4 3" xfId="474"/>
    <cellStyle name="Separador de milhares 2 5" xfId="475"/>
    <cellStyle name="Separador de milhares 2 6" xfId="476"/>
    <cellStyle name="Separador de milhares 2 7" xfId="477"/>
    <cellStyle name="Separador de milhares 2 8" xfId="478"/>
    <cellStyle name="Separador de milhares 2 9" xfId="479"/>
    <cellStyle name="Separador de milhares 2 9 2" xfId="480"/>
    <cellStyle name="Separador de milhares 3" xfId="481"/>
    <cellStyle name="Separador de milhares 3 2" xfId="482"/>
    <cellStyle name="Texto de Aviso" xfId="483"/>
    <cellStyle name="Texto de Aviso 2" xfId="484"/>
    <cellStyle name="Texto de Aviso 2 2" xfId="485"/>
    <cellStyle name="Texto de Aviso 2 3" xfId="486"/>
    <cellStyle name="Texto de Aviso 2 4" xfId="487"/>
    <cellStyle name="Texto de Aviso 3" xfId="488"/>
    <cellStyle name="Texto de Aviso 4" xfId="489"/>
    <cellStyle name="Texto Explicativo" xfId="490"/>
    <cellStyle name="Texto Explicativo 2" xfId="491"/>
    <cellStyle name="Texto Explicativo 2 2" xfId="492"/>
    <cellStyle name="Texto Explicativo 2 3" xfId="493"/>
    <cellStyle name="Texto Explicativo 2 4" xfId="494"/>
    <cellStyle name="Texto Explicativo 3" xfId="495"/>
    <cellStyle name="Texto Explicativo 4" xfId="496"/>
    <cellStyle name="Título" xfId="497"/>
    <cellStyle name="Título 1" xfId="498"/>
    <cellStyle name="Título 1 1" xfId="499"/>
    <cellStyle name="Título 1 2" xfId="500"/>
    <cellStyle name="Título 1 2 2" xfId="501"/>
    <cellStyle name="Título 1 2 3" xfId="502"/>
    <cellStyle name="Título 1 2 4" xfId="503"/>
    <cellStyle name="Título 1 3" xfId="504"/>
    <cellStyle name="Título 1 4" xfId="505"/>
    <cellStyle name="Título 2" xfId="506"/>
    <cellStyle name="Título 2 2" xfId="507"/>
    <cellStyle name="Título 2 2 2" xfId="508"/>
    <cellStyle name="Título 2 2 3" xfId="509"/>
    <cellStyle name="Título 2 2 4" xfId="510"/>
    <cellStyle name="Título 2 3" xfId="511"/>
    <cellStyle name="Título 2 4" xfId="512"/>
    <cellStyle name="Título 3" xfId="513"/>
    <cellStyle name="Título 3 2" xfId="514"/>
    <cellStyle name="Título 3 2 2" xfId="515"/>
    <cellStyle name="Título 3 2 3" xfId="516"/>
    <cellStyle name="Título 3 2 4" xfId="517"/>
    <cellStyle name="Título 3 3" xfId="518"/>
    <cellStyle name="Título 3 4" xfId="519"/>
    <cellStyle name="Título 4" xfId="520"/>
    <cellStyle name="Título 4 2" xfId="521"/>
    <cellStyle name="Título 4 2 2" xfId="522"/>
    <cellStyle name="Título 4 2 3" xfId="523"/>
    <cellStyle name="Título 4 2 4" xfId="524"/>
    <cellStyle name="Título 4 3" xfId="525"/>
    <cellStyle name="Título 4 4" xfId="526"/>
    <cellStyle name="Total" xfId="527"/>
    <cellStyle name="Total 2" xfId="528"/>
    <cellStyle name="Total 2 2" xfId="529"/>
    <cellStyle name="Total 2 3" xfId="530"/>
    <cellStyle name="Total 2 4" xfId="531"/>
    <cellStyle name="Total 3" xfId="532"/>
    <cellStyle name="Total 4" xfId="533"/>
    <cellStyle name="Total 5" xfId="534"/>
    <cellStyle name="Comma" xfId="535"/>
    <cellStyle name="Vírgula 10 2 2 2" xfId="536"/>
    <cellStyle name="Vírgula 10 2 3" xfId="537"/>
    <cellStyle name="Vírgula 15" xfId="538"/>
    <cellStyle name="Vírgula 2" xfId="539"/>
    <cellStyle name="Vírgula 2 2" xfId="540"/>
    <cellStyle name="Vírgula 2 2 2" xfId="541"/>
    <cellStyle name="Vírgula 2 2 3" xfId="542"/>
    <cellStyle name="Vírgula 2 2 3 2" xfId="543"/>
    <cellStyle name="Vírgula 2 3" xfId="544"/>
    <cellStyle name="Vírgula 2 3 7" xfId="545"/>
    <cellStyle name="Vírgula 2 4" xfId="546"/>
    <cellStyle name="Vírgula 2 5" xfId="547"/>
    <cellStyle name="Vírgula 2 5 2" xfId="548"/>
    <cellStyle name="Vírgula 2 5 3" xfId="549"/>
    <cellStyle name="Vírgula 2 5 4" xfId="550"/>
    <cellStyle name="Vírgula 2 5 4 2" xfId="551"/>
    <cellStyle name="Vírgula 2 6" xfId="552"/>
    <cellStyle name="Vírgula 2 7" xfId="553"/>
    <cellStyle name="Vírgula 2 7 2" xfId="554"/>
    <cellStyle name="Vírgula 3" xfId="555"/>
    <cellStyle name="Vírgula 3 2" xfId="556"/>
    <cellStyle name="Vírgula 3 3" xfId="557"/>
    <cellStyle name="Vírgula 3 3 2" xfId="558"/>
    <cellStyle name="Vírgula 3 4" xfId="559"/>
    <cellStyle name="Vírgula 3 5" xfId="560"/>
    <cellStyle name="Vírgula 4" xfId="561"/>
    <cellStyle name="Vírgula 4 2" xfId="562"/>
    <cellStyle name="Vírgula 4 2 2" xfId="563"/>
    <cellStyle name="Vírgula 4 2 2 2" xfId="564"/>
    <cellStyle name="Vírgula 4 2 2 3" xfId="565"/>
    <cellStyle name="Vírgula 4 2 3" xfId="566"/>
    <cellStyle name="Vírgula 4 2 3 2" xfId="567"/>
    <cellStyle name="Vírgula 4 2 3 3" xfId="568"/>
    <cellStyle name="Vírgula 4 2 4" xfId="569"/>
    <cellStyle name="Vírgula 4 2 4 2" xfId="570"/>
    <cellStyle name="Vírgula 4 2 4 3" xfId="571"/>
    <cellStyle name="Vírgula 4 2 5" xfId="572"/>
    <cellStyle name="Vírgula 4 2 6" xfId="573"/>
    <cellStyle name="Vírgula 4 3" xfId="574"/>
    <cellStyle name="Vírgula 4 3 2" xfId="575"/>
    <cellStyle name="Vírgula 4 3 3" xfId="576"/>
    <cellStyle name="Vírgula 4 4" xfId="577"/>
    <cellStyle name="Vírgula 4 4 2" xfId="578"/>
    <cellStyle name="Vírgula 4 4 3" xfId="579"/>
    <cellStyle name="Vírgula 5" xfId="580"/>
    <cellStyle name="Vírgula 5 2" xfId="581"/>
    <cellStyle name="Vírgula 5 3" xfId="582"/>
    <cellStyle name="Vírgula 5 3 2" xfId="583"/>
    <cellStyle name="Vírgula 5 3 2 2" xfId="584"/>
    <cellStyle name="Vírgula 5 3 2 3" xfId="585"/>
    <cellStyle name="Vírgula 5 3 3" xfId="586"/>
    <cellStyle name="Vírgula 5 3 4" xfId="587"/>
    <cellStyle name="Vírgula 5 4" xfId="588"/>
    <cellStyle name="Vírgula 5 5" xfId="589"/>
    <cellStyle name="Vírgula 5 5 2" xfId="590"/>
    <cellStyle name="Vírgula 5 5 3" xfId="591"/>
    <cellStyle name="Vírgula 5 6" xfId="592"/>
    <cellStyle name="Vírgula 5 6 2" xfId="593"/>
    <cellStyle name="Vírgula 5 7" xfId="594"/>
    <cellStyle name="Vírgula 6" xfId="595"/>
    <cellStyle name="Vírgula 6 2" xfId="596"/>
    <cellStyle name="Vírgula 6 2 2" xfId="597"/>
    <cellStyle name="Vírgula 6 2 3" xfId="598"/>
    <cellStyle name="Vírgula 6 2 3 2" xfId="599"/>
    <cellStyle name="Vírgula 6 2 3 3" xfId="600"/>
    <cellStyle name="Vírgula 6 2 3 4" xfId="601"/>
    <cellStyle name="Vírgula 6 2 3 4 2" xfId="602"/>
    <cellStyle name="Vírgula 6 3" xfId="603"/>
    <cellStyle name="Vírgula 6 3 2" xfId="604"/>
    <cellStyle name="Vírgula 7" xfId="605"/>
    <cellStyle name="Vírgula 7 2" xfId="606"/>
    <cellStyle name="Vírgula 7 3" xfId="607"/>
    <cellStyle name="Vírgula 7 4" xfId="608"/>
    <cellStyle name="Vírgula 7 4 2" xfId="609"/>
    <cellStyle name="Vírgula 7 4 2 2" xfId="610"/>
    <cellStyle name="Vírgula 7 4 2 3" xfId="611"/>
    <cellStyle name="Vírgula 7 4 3" xfId="612"/>
    <cellStyle name="Vírgula 7 4 4" xfId="613"/>
    <cellStyle name="Vírgula 7 4 4 2" xfId="614"/>
    <cellStyle name="Vírgula 7 5" xfId="615"/>
    <cellStyle name="Vírgula 7 5 2" xfId="616"/>
    <cellStyle name="Vírgula 8" xfId="617"/>
    <cellStyle name="Vírgula 8 2" xfId="618"/>
    <cellStyle name="Vírgula 8 2 2" xfId="619"/>
    <cellStyle name="Vírgula 8 2 3" xfId="620"/>
    <cellStyle name="Vírgula 8 2 3 2" xfId="621"/>
    <cellStyle name="Vírgula 8 2 4" xfId="622"/>
    <cellStyle name="Vírgula 8 2 5" xfId="623"/>
    <cellStyle name="Vírgula 8 2 5 2" xfId="624"/>
    <cellStyle name="Vírgula 8 3" xfId="625"/>
    <cellStyle name="Vírgula 9" xfId="626"/>
    <cellStyle name="Vírgula 9 2" xfId="627"/>
    <cellStyle name="Vírgula 9 3" xfId="6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1</xdr:col>
      <xdr:colOff>1885950</xdr:colOff>
      <xdr:row>7</xdr:row>
      <xdr:rowOff>66675</xdr:rowOff>
    </xdr:to>
    <xdr:pic>
      <xdr:nvPicPr>
        <xdr:cNvPr id="1" name="Picture 1"/>
        <xdr:cNvPicPr preferRelativeResize="1">
          <a:picLocks noChangeAspect="1"/>
        </xdr:cNvPicPr>
      </xdr:nvPicPr>
      <xdr:blipFill>
        <a:blip r:embed="rId1"/>
        <a:stretch>
          <a:fillRect/>
        </a:stretch>
      </xdr:blipFill>
      <xdr:spPr>
        <a:xfrm>
          <a:off x="152400" y="47625"/>
          <a:ext cx="223837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0</xdr:rowOff>
    </xdr:from>
    <xdr:to>
      <xdr:col>1</xdr:col>
      <xdr:colOff>2933700</xdr:colOff>
      <xdr:row>6</xdr:row>
      <xdr:rowOff>190500</xdr:rowOff>
    </xdr:to>
    <xdr:pic>
      <xdr:nvPicPr>
        <xdr:cNvPr id="1" name="Picture 1"/>
        <xdr:cNvPicPr preferRelativeResize="1">
          <a:picLocks noChangeAspect="1"/>
        </xdr:cNvPicPr>
      </xdr:nvPicPr>
      <xdr:blipFill>
        <a:blip r:embed="rId1"/>
        <a:stretch>
          <a:fillRect/>
        </a:stretch>
      </xdr:blipFill>
      <xdr:spPr>
        <a:xfrm>
          <a:off x="457200" y="161925"/>
          <a:ext cx="3086100"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2</xdr:row>
      <xdr:rowOff>57150</xdr:rowOff>
    </xdr:from>
    <xdr:to>
      <xdr:col>8</xdr:col>
      <xdr:colOff>2628900</xdr:colOff>
      <xdr:row>8</xdr:row>
      <xdr:rowOff>28575</xdr:rowOff>
    </xdr:to>
    <xdr:pic>
      <xdr:nvPicPr>
        <xdr:cNvPr id="1" name="Imagem 1"/>
        <xdr:cNvPicPr preferRelativeResize="1">
          <a:picLocks noChangeAspect="1"/>
        </xdr:cNvPicPr>
      </xdr:nvPicPr>
      <xdr:blipFill>
        <a:blip r:embed="rId1"/>
        <a:stretch>
          <a:fillRect/>
        </a:stretch>
      </xdr:blipFill>
      <xdr:spPr>
        <a:xfrm>
          <a:off x="1476375" y="342900"/>
          <a:ext cx="293370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200025</xdr:rowOff>
    </xdr:from>
    <xdr:to>
      <xdr:col>1</xdr:col>
      <xdr:colOff>1695450</xdr:colOff>
      <xdr:row>6</xdr:row>
      <xdr:rowOff>9525</xdr:rowOff>
    </xdr:to>
    <xdr:pic>
      <xdr:nvPicPr>
        <xdr:cNvPr id="1" name="Picture 19"/>
        <xdr:cNvPicPr preferRelativeResize="1">
          <a:picLocks noChangeAspect="1"/>
        </xdr:cNvPicPr>
      </xdr:nvPicPr>
      <xdr:blipFill>
        <a:blip r:embed="rId1"/>
        <a:stretch>
          <a:fillRect/>
        </a:stretch>
      </xdr:blipFill>
      <xdr:spPr>
        <a:xfrm>
          <a:off x="409575" y="200025"/>
          <a:ext cx="1733550" cy="1409700"/>
        </a:xfrm>
        <a:prstGeom prst="rect">
          <a:avLst/>
        </a:prstGeom>
        <a:noFill/>
        <a:ln w="9525" cmpd="sng">
          <a:noFill/>
        </a:ln>
      </xdr:spPr>
    </xdr:pic>
    <xdr:clientData/>
  </xdr:twoCellAnchor>
  <xdr:twoCellAnchor>
    <xdr:from>
      <xdr:col>1</xdr:col>
      <xdr:colOff>2676525</xdr:colOff>
      <xdr:row>1</xdr:row>
      <xdr:rowOff>285750</xdr:rowOff>
    </xdr:from>
    <xdr:to>
      <xdr:col>2</xdr:col>
      <xdr:colOff>571500</xdr:colOff>
      <xdr:row>5</xdr:row>
      <xdr:rowOff>47625</xdr:rowOff>
    </xdr:to>
    <xdr:pic>
      <xdr:nvPicPr>
        <xdr:cNvPr id="2" name="Imagem 5"/>
        <xdr:cNvPicPr preferRelativeResize="1">
          <a:picLocks noChangeAspect="1"/>
        </xdr:cNvPicPr>
      </xdr:nvPicPr>
      <xdr:blipFill>
        <a:blip r:embed="rId2"/>
        <a:stretch>
          <a:fillRect/>
        </a:stretch>
      </xdr:blipFill>
      <xdr:spPr>
        <a:xfrm>
          <a:off x="3124200" y="542925"/>
          <a:ext cx="3314700"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C%20e%20CE%20padr&#227;o%20PAE\xxx.AG%20PC%200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a"/>
      <sheetName val="Orçamento"/>
      <sheetName val="Cronograma"/>
      <sheetName val="xxx.AG PC 01A"/>
    </sheetNames>
    <definedNames>
      <definedName name="CON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9:L634"/>
  <sheetViews>
    <sheetView view="pageBreakPreview" zoomScale="85" zoomScaleNormal="85" zoomScaleSheetLayoutView="85" zoomScalePageLayoutView="0" workbookViewId="0" topLeftCell="A623">
      <selection activeCell="A12" sqref="A12:A627"/>
    </sheetView>
  </sheetViews>
  <sheetFormatPr defaultColWidth="9.140625" defaultRowHeight="12.75"/>
  <cols>
    <col min="1" max="1" width="7.57421875" style="141" customWidth="1"/>
    <col min="2" max="2" width="80.57421875" style="54" customWidth="1"/>
    <col min="3" max="3" width="8.7109375" style="118" customWidth="1"/>
    <col min="4" max="4" width="12.28125" style="15" customWidth="1"/>
    <col min="5" max="5" width="13.7109375" style="16" customWidth="1"/>
    <col min="6" max="6" width="13.7109375" style="6" customWidth="1"/>
    <col min="7" max="7" width="13.7109375" style="1" customWidth="1"/>
    <col min="8" max="8" width="14.421875" style="1" customWidth="1"/>
    <col min="9" max="9" width="21.8515625" style="1" customWidth="1"/>
    <col min="10" max="16384" width="9.140625" style="1" customWidth="1"/>
  </cols>
  <sheetData>
    <row r="9" spans="1:9" s="2" customFormat="1" ht="15.75">
      <c r="A9" s="598" t="s">
        <v>1517</v>
      </c>
      <c r="B9" s="599"/>
      <c r="C9" s="599"/>
      <c r="D9" s="599"/>
      <c r="E9" s="599"/>
      <c r="F9" s="599"/>
      <c r="G9" s="599"/>
      <c r="H9" s="599"/>
      <c r="I9" s="600"/>
    </row>
    <row r="10" spans="1:9" s="10" customFormat="1" ht="23.25" customHeight="1">
      <c r="A10" s="594" t="s">
        <v>667</v>
      </c>
      <c r="B10" s="595"/>
      <c r="C10" s="167"/>
      <c r="D10" s="168"/>
      <c r="E10" s="169"/>
      <c r="F10" s="169"/>
      <c r="G10" s="169" t="s">
        <v>1383</v>
      </c>
      <c r="H10" s="170"/>
      <c r="I10" s="171">
        <f>I627</f>
        <v>4999874.64</v>
      </c>
    </row>
    <row r="11" spans="1:9" s="10" customFormat="1" ht="15.75" customHeight="1">
      <c r="A11" s="596"/>
      <c r="B11" s="597"/>
      <c r="C11" s="172"/>
      <c r="D11" s="173"/>
      <c r="E11" s="174"/>
      <c r="F11" s="174"/>
      <c r="G11" s="175" t="s">
        <v>1519</v>
      </c>
      <c r="H11" s="176"/>
      <c r="I11" s="177">
        <v>40977</v>
      </c>
    </row>
    <row r="12" spans="1:9" s="10" customFormat="1" ht="30.75" customHeight="1">
      <c r="A12" s="590" t="s">
        <v>1388</v>
      </c>
      <c r="B12" s="592" t="s">
        <v>1389</v>
      </c>
      <c r="C12" s="601" t="s">
        <v>1390</v>
      </c>
      <c r="D12" s="601" t="s">
        <v>1474</v>
      </c>
      <c r="E12" s="603" t="s">
        <v>1518</v>
      </c>
      <c r="F12" s="604"/>
      <c r="G12" s="603" t="s">
        <v>1481</v>
      </c>
      <c r="H12" s="604"/>
      <c r="I12" s="605" t="s">
        <v>1391</v>
      </c>
    </row>
    <row r="13" spans="1:9" s="3" customFormat="1" ht="20.25" customHeight="1">
      <c r="A13" s="590"/>
      <c r="B13" s="592"/>
      <c r="C13" s="601"/>
      <c r="D13" s="601"/>
      <c r="E13" s="588" t="s">
        <v>1392</v>
      </c>
      <c r="F13" s="588" t="s">
        <v>1393</v>
      </c>
      <c r="G13" s="7" t="s">
        <v>1392</v>
      </c>
      <c r="H13" s="7" t="s">
        <v>1393</v>
      </c>
      <c r="I13" s="606"/>
    </row>
    <row r="14" spans="1:9" s="3" customFormat="1" ht="13.5" customHeight="1">
      <c r="A14" s="591"/>
      <c r="B14" s="593"/>
      <c r="C14" s="602"/>
      <c r="D14" s="602"/>
      <c r="E14" s="589"/>
      <c r="F14" s="589"/>
      <c r="G14" s="17">
        <v>0.25</v>
      </c>
      <c r="H14" s="17">
        <v>0.25</v>
      </c>
      <c r="I14" s="75" t="s">
        <v>1388</v>
      </c>
    </row>
    <row r="15" spans="1:9" s="3" customFormat="1" ht="17.25" customHeight="1">
      <c r="A15" s="76">
        <v>1</v>
      </c>
      <c r="B15" s="42" t="s">
        <v>1363</v>
      </c>
      <c r="C15" s="55"/>
      <c r="D15" s="24"/>
      <c r="E15" s="23"/>
      <c r="F15" s="23"/>
      <c r="G15" s="25"/>
      <c r="H15" s="25"/>
      <c r="I15" s="77"/>
    </row>
    <row r="16" spans="1:9" s="4" customFormat="1" ht="25.5" customHeight="1">
      <c r="A16" s="78" t="s">
        <v>1394</v>
      </c>
      <c r="B16" s="90" t="s">
        <v>547</v>
      </c>
      <c r="C16" s="56" t="s">
        <v>1480</v>
      </c>
      <c r="D16" s="26">
        <v>10</v>
      </c>
      <c r="E16" s="27">
        <v>340</v>
      </c>
      <c r="F16" s="27">
        <v>800</v>
      </c>
      <c r="G16" s="22">
        <f>ROUND((D16*E16*$G$14)+(D16*E16),2)</f>
        <v>4250</v>
      </c>
      <c r="H16" s="22">
        <f>ROUND((D16*F16*$H$14)+(D16*F16),2)</f>
        <v>10000</v>
      </c>
      <c r="I16" s="29">
        <f>H16+G16</f>
        <v>14250</v>
      </c>
    </row>
    <row r="17" spans="1:9" s="4" customFormat="1" ht="15" customHeight="1">
      <c r="A17" s="78" t="s">
        <v>1395</v>
      </c>
      <c r="B17" s="44" t="s">
        <v>816</v>
      </c>
      <c r="C17" s="57" t="s">
        <v>1397</v>
      </c>
      <c r="D17" s="26">
        <v>300</v>
      </c>
      <c r="E17" s="27">
        <v>8.6</v>
      </c>
      <c r="F17" s="27">
        <v>34</v>
      </c>
      <c r="G17" s="22">
        <f>ROUND((D17*E17*$G$14)+(D17*E17),2)</f>
        <v>3225</v>
      </c>
      <c r="H17" s="22">
        <f>ROUND((D17*F17*$H$14)+(D17*F17),2)</f>
        <v>12750</v>
      </c>
      <c r="I17" s="29">
        <f>H17+G17</f>
        <v>15975</v>
      </c>
    </row>
    <row r="18" spans="1:9" s="11" customFormat="1" ht="15" customHeight="1">
      <c r="A18" s="78" t="s">
        <v>1396</v>
      </c>
      <c r="B18" s="104" t="s">
        <v>1960</v>
      </c>
      <c r="C18" s="57" t="s">
        <v>1397</v>
      </c>
      <c r="D18" s="26">
        <v>20</v>
      </c>
      <c r="E18" s="27">
        <v>7</v>
      </c>
      <c r="F18" s="27">
        <v>362</v>
      </c>
      <c r="G18" s="22">
        <f>ROUND((D18*E18*$G$14)+(D18*E18),2)</f>
        <v>175</v>
      </c>
      <c r="H18" s="22">
        <f>ROUND((D18*F18*$H$14)+(D18*F18),2)</f>
        <v>9050</v>
      </c>
      <c r="I18" s="29">
        <f>H18+G18</f>
        <v>9225</v>
      </c>
    </row>
    <row r="19" spans="1:9" s="5" customFormat="1" ht="15" customHeight="1">
      <c r="A19" s="78" t="s">
        <v>1961</v>
      </c>
      <c r="B19" s="43" t="s">
        <v>1470</v>
      </c>
      <c r="C19" s="60" t="s">
        <v>1461</v>
      </c>
      <c r="D19" s="26">
        <v>30</v>
      </c>
      <c r="E19" s="27">
        <v>622</v>
      </c>
      <c r="F19" s="27">
        <v>4</v>
      </c>
      <c r="G19" s="22">
        <f>ROUND((D19*E19*$G$14)+(D19*E19),2)</f>
        <v>23325</v>
      </c>
      <c r="H19" s="22">
        <f>ROUND((D19*F19*$H$14)+(D19*F19),2)</f>
        <v>150</v>
      </c>
      <c r="I19" s="29">
        <f>H19+G19</f>
        <v>23475</v>
      </c>
    </row>
    <row r="20" spans="1:9" s="5" customFormat="1" ht="27" customHeight="1">
      <c r="A20" s="78" t="s">
        <v>1962</v>
      </c>
      <c r="B20" s="90" t="s">
        <v>809</v>
      </c>
      <c r="C20" s="57" t="s">
        <v>1397</v>
      </c>
      <c r="D20" s="26">
        <v>30</v>
      </c>
      <c r="E20" s="27">
        <v>5.5</v>
      </c>
      <c r="F20" s="27">
        <v>17</v>
      </c>
      <c r="G20" s="22">
        <f>ROUND((D20*E20*$G$14)+(D20*E20),2)</f>
        <v>206.25</v>
      </c>
      <c r="H20" s="22">
        <f>ROUND((D20*F20*$H$14)+(D20*F20),2)</f>
        <v>637.5</v>
      </c>
      <c r="I20" s="29">
        <f>H20+G20</f>
        <v>843.75</v>
      </c>
    </row>
    <row r="21" spans="1:9" s="3" customFormat="1" ht="17.25" customHeight="1">
      <c r="A21" s="79">
        <v>2</v>
      </c>
      <c r="B21" s="45" t="s">
        <v>1482</v>
      </c>
      <c r="C21" s="58"/>
      <c r="D21" s="28"/>
      <c r="E21" s="28"/>
      <c r="F21" s="28"/>
      <c r="G21" s="28"/>
      <c r="H21" s="28"/>
      <c r="I21" s="80"/>
    </row>
    <row r="22" spans="1:9" s="5" customFormat="1" ht="39" customHeight="1">
      <c r="A22" s="78" t="s">
        <v>1400</v>
      </c>
      <c r="B22" s="90" t="s">
        <v>719</v>
      </c>
      <c r="C22" s="59" t="s">
        <v>1397</v>
      </c>
      <c r="D22" s="26">
        <v>3500</v>
      </c>
      <c r="E22" s="27">
        <v>0.5</v>
      </c>
      <c r="F22" s="27">
        <v>0.4</v>
      </c>
      <c r="G22" s="22">
        <f aca="true" t="shared" si="0" ref="G22:G53">ROUND((D22*E22*$G$14)+(D22*E22),2)</f>
        <v>2187.5</v>
      </c>
      <c r="H22" s="22">
        <f aca="true" t="shared" si="1" ref="H22:H53">ROUND((D22*F22*$H$14)+(D22*F22),2)</f>
        <v>1750</v>
      </c>
      <c r="I22" s="29">
        <f>H22+G22</f>
        <v>3937.5</v>
      </c>
    </row>
    <row r="23" spans="1:9" s="5" customFormat="1" ht="25.5" customHeight="1">
      <c r="A23" s="78" t="s">
        <v>1401</v>
      </c>
      <c r="B23" s="90" t="s">
        <v>1449</v>
      </c>
      <c r="C23" s="59" t="s">
        <v>1398</v>
      </c>
      <c r="D23" s="26">
        <v>25</v>
      </c>
      <c r="E23" s="27">
        <v>5.5</v>
      </c>
      <c r="F23" s="27">
        <v>10</v>
      </c>
      <c r="G23" s="22">
        <f t="shared" si="0"/>
        <v>171.88</v>
      </c>
      <c r="H23" s="22">
        <f t="shared" si="1"/>
        <v>312.5</v>
      </c>
      <c r="I23" s="29">
        <f aca="true" t="shared" si="2" ref="I23:I39">H23+G23</f>
        <v>484.38</v>
      </c>
    </row>
    <row r="24" spans="1:9" s="5" customFormat="1" ht="15" customHeight="1">
      <c r="A24" s="78" t="s">
        <v>1404</v>
      </c>
      <c r="B24" s="44" t="s">
        <v>1908</v>
      </c>
      <c r="C24" s="59" t="s">
        <v>1397</v>
      </c>
      <c r="D24" s="26">
        <v>30</v>
      </c>
      <c r="E24" s="27">
        <v>5</v>
      </c>
      <c r="F24" s="124">
        <v>0</v>
      </c>
      <c r="G24" s="22">
        <f t="shared" si="0"/>
        <v>187.5</v>
      </c>
      <c r="H24" s="22">
        <f t="shared" si="1"/>
        <v>0</v>
      </c>
      <c r="I24" s="29">
        <f t="shared" si="2"/>
        <v>187.5</v>
      </c>
    </row>
    <row r="25" spans="1:9" s="5" customFormat="1" ht="15" customHeight="1">
      <c r="A25" s="78" t="s">
        <v>1405</v>
      </c>
      <c r="B25" s="44" t="s">
        <v>720</v>
      </c>
      <c r="C25" s="59" t="s">
        <v>1397</v>
      </c>
      <c r="D25" s="26">
        <v>50</v>
      </c>
      <c r="E25" s="27">
        <v>3.5</v>
      </c>
      <c r="F25" s="124">
        <v>0</v>
      </c>
      <c r="G25" s="22">
        <f t="shared" si="0"/>
        <v>218.75</v>
      </c>
      <c r="H25" s="22">
        <f t="shared" si="1"/>
        <v>0</v>
      </c>
      <c r="I25" s="29">
        <f t="shared" si="2"/>
        <v>218.75</v>
      </c>
    </row>
    <row r="26" spans="1:9" s="5" customFormat="1" ht="15" customHeight="1">
      <c r="A26" s="78" t="s">
        <v>1406</v>
      </c>
      <c r="B26" s="44" t="s">
        <v>1928</v>
      </c>
      <c r="C26" s="59" t="s">
        <v>1397</v>
      </c>
      <c r="D26" s="26">
        <v>30</v>
      </c>
      <c r="E26" s="27">
        <v>7</v>
      </c>
      <c r="F26" s="124">
        <v>0</v>
      </c>
      <c r="G26" s="22">
        <f t="shared" si="0"/>
        <v>262.5</v>
      </c>
      <c r="H26" s="22">
        <f t="shared" si="1"/>
        <v>0</v>
      </c>
      <c r="I26" s="29">
        <f t="shared" si="2"/>
        <v>262.5</v>
      </c>
    </row>
    <row r="27" spans="1:9" s="14" customFormat="1" ht="15" customHeight="1">
      <c r="A27" s="78" t="s">
        <v>1407</v>
      </c>
      <c r="B27" s="44" t="s">
        <v>582</v>
      </c>
      <c r="C27" s="59" t="s">
        <v>1397</v>
      </c>
      <c r="D27" s="26">
        <v>50</v>
      </c>
      <c r="E27" s="27">
        <v>14</v>
      </c>
      <c r="F27" s="124">
        <v>5</v>
      </c>
      <c r="G27" s="22">
        <f t="shared" si="0"/>
        <v>875</v>
      </c>
      <c r="H27" s="22">
        <f t="shared" si="1"/>
        <v>312.5</v>
      </c>
      <c r="I27" s="29">
        <f t="shared" si="2"/>
        <v>1187.5</v>
      </c>
    </row>
    <row r="28" spans="1:9" s="5" customFormat="1" ht="15" customHeight="1">
      <c r="A28" s="78" t="s">
        <v>1408</v>
      </c>
      <c r="B28" s="44" t="s">
        <v>1929</v>
      </c>
      <c r="C28" s="59" t="s">
        <v>1397</v>
      </c>
      <c r="D28" s="26">
        <v>400</v>
      </c>
      <c r="E28" s="27">
        <v>3.5</v>
      </c>
      <c r="F28" s="124">
        <v>0</v>
      </c>
      <c r="G28" s="22">
        <f t="shared" si="0"/>
        <v>1750</v>
      </c>
      <c r="H28" s="22">
        <f t="shared" si="1"/>
        <v>0</v>
      </c>
      <c r="I28" s="29">
        <f t="shared" si="2"/>
        <v>1750</v>
      </c>
    </row>
    <row r="29" spans="1:9" s="14" customFormat="1" ht="15" customHeight="1">
      <c r="A29" s="78" t="s">
        <v>1523</v>
      </c>
      <c r="B29" s="44" t="s">
        <v>679</v>
      </c>
      <c r="C29" s="59" t="s">
        <v>1397</v>
      </c>
      <c r="D29" s="26">
        <v>70</v>
      </c>
      <c r="E29" s="27">
        <v>25</v>
      </c>
      <c r="F29" s="124">
        <v>7</v>
      </c>
      <c r="G29" s="22">
        <f t="shared" si="0"/>
        <v>2187.5</v>
      </c>
      <c r="H29" s="22">
        <f t="shared" si="1"/>
        <v>612.5</v>
      </c>
      <c r="I29" s="29">
        <f t="shared" si="2"/>
        <v>2800</v>
      </c>
    </row>
    <row r="30" spans="1:9" s="5" customFormat="1" ht="15" customHeight="1">
      <c r="A30" s="78" t="s">
        <v>1524</v>
      </c>
      <c r="B30" s="44" t="s">
        <v>2028</v>
      </c>
      <c r="C30" s="59" t="s">
        <v>1397</v>
      </c>
      <c r="D30" s="26">
        <v>150</v>
      </c>
      <c r="E30" s="27">
        <v>3</v>
      </c>
      <c r="F30" s="124">
        <v>0</v>
      </c>
      <c r="G30" s="22">
        <f t="shared" si="0"/>
        <v>562.5</v>
      </c>
      <c r="H30" s="22">
        <f t="shared" si="1"/>
        <v>0</v>
      </c>
      <c r="I30" s="29">
        <f t="shared" si="2"/>
        <v>562.5</v>
      </c>
    </row>
    <row r="31" spans="1:9" s="5" customFormat="1" ht="25.5" customHeight="1">
      <c r="A31" s="78" t="s">
        <v>1525</v>
      </c>
      <c r="B31" s="90" t="s">
        <v>1930</v>
      </c>
      <c r="C31" s="59" t="s">
        <v>1397</v>
      </c>
      <c r="D31" s="26">
        <v>15</v>
      </c>
      <c r="E31" s="27">
        <v>22</v>
      </c>
      <c r="F31" s="124">
        <v>0</v>
      </c>
      <c r="G31" s="22">
        <f t="shared" si="0"/>
        <v>412.5</v>
      </c>
      <c r="H31" s="22">
        <f t="shared" si="1"/>
        <v>0</v>
      </c>
      <c r="I31" s="29">
        <f t="shared" si="2"/>
        <v>412.5</v>
      </c>
    </row>
    <row r="32" spans="1:9" s="14" customFormat="1" ht="15" customHeight="1">
      <c r="A32" s="78" t="s">
        <v>1526</v>
      </c>
      <c r="B32" s="44" t="s">
        <v>583</v>
      </c>
      <c r="C32" s="59" t="s">
        <v>1397</v>
      </c>
      <c r="D32" s="26">
        <v>15</v>
      </c>
      <c r="E32" s="27">
        <v>25</v>
      </c>
      <c r="F32" s="124">
        <v>7</v>
      </c>
      <c r="G32" s="22">
        <f t="shared" si="0"/>
        <v>468.75</v>
      </c>
      <c r="H32" s="22">
        <f t="shared" si="1"/>
        <v>131.25</v>
      </c>
      <c r="I32" s="29">
        <f t="shared" si="2"/>
        <v>600</v>
      </c>
    </row>
    <row r="33" spans="1:9" s="5" customFormat="1" ht="15" customHeight="1">
      <c r="A33" s="78" t="s">
        <v>1527</v>
      </c>
      <c r="B33" s="44" t="s">
        <v>680</v>
      </c>
      <c r="C33" s="59" t="s">
        <v>1397</v>
      </c>
      <c r="D33" s="26">
        <v>15</v>
      </c>
      <c r="E33" s="27">
        <v>1.5</v>
      </c>
      <c r="F33" s="124">
        <v>0.5</v>
      </c>
      <c r="G33" s="22">
        <f t="shared" si="0"/>
        <v>28.13</v>
      </c>
      <c r="H33" s="22">
        <f t="shared" si="1"/>
        <v>9.38</v>
      </c>
      <c r="I33" s="29">
        <f t="shared" si="2"/>
        <v>37.51</v>
      </c>
    </row>
    <row r="34" spans="1:9" s="5" customFormat="1" ht="15" customHeight="1">
      <c r="A34" s="78" t="s">
        <v>1528</v>
      </c>
      <c r="B34" s="44" t="s">
        <v>1931</v>
      </c>
      <c r="C34" s="59" t="s">
        <v>1397</v>
      </c>
      <c r="D34" s="26">
        <v>800</v>
      </c>
      <c r="E34" s="27">
        <v>6</v>
      </c>
      <c r="F34" s="124">
        <v>0</v>
      </c>
      <c r="G34" s="22">
        <f t="shared" si="0"/>
        <v>6000</v>
      </c>
      <c r="H34" s="22">
        <f t="shared" si="1"/>
        <v>0</v>
      </c>
      <c r="I34" s="29">
        <f t="shared" si="2"/>
        <v>6000</v>
      </c>
    </row>
    <row r="35" spans="1:9" s="5" customFormat="1" ht="15" customHeight="1">
      <c r="A35" s="78" t="s">
        <v>1887</v>
      </c>
      <c r="B35" s="44" t="s">
        <v>1932</v>
      </c>
      <c r="C35" s="59" t="s">
        <v>1397</v>
      </c>
      <c r="D35" s="26">
        <v>800</v>
      </c>
      <c r="E35" s="27">
        <v>3</v>
      </c>
      <c r="F35" s="124">
        <v>0</v>
      </c>
      <c r="G35" s="22">
        <f t="shared" si="0"/>
        <v>3000</v>
      </c>
      <c r="H35" s="22">
        <f t="shared" si="1"/>
        <v>0</v>
      </c>
      <c r="I35" s="29">
        <f t="shared" si="2"/>
        <v>3000</v>
      </c>
    </row>
    <row r="36" spans="1:9" s="5" customFormat="1" ht="15" customHeight="1">
      <c r="A36" s="78" t="s">
        <v>1888</v>
      </c>
      <c r="B36" s="44" t="s">
        <v>1996</v>
      </c>
      <c r="C36" s="59" t="s">
        <v>1397</v>
      </c>
      <c r="D36" s="26">
        <v>120</v>
      </c>
      <c r="E36" s="27">
        <v>4.5</v>
      </c>
      <c r="F36" s="124">
        <v>2</v>
      </c>
      <c r="G36" s="22">
        <f t="shared" si="0"/>
        <v>675</v>
      </c>
      <c r="H36" s="22">
        <f t="shared" si="1"/>
        <v>300</v>
      </c>
      <c r="I36" s="29">
        <f t="shared" si="2"/>
        <v>975</v>
      </c>
    </row>
    <row r="37" spans="1:9" s="5" customFormat="1" ht="15" customHeight="1">
      <c r="A37" s="78" t="s">
        <v>1889</v>
      </c>
      <c r="B37" s="44" t="s">
        <v>584</v>
      </c>
      <c r="C37" s="59" t="s">
        <v>1397</v>
      </c>
      <c r="D37" s="26">
        <v>400</v>
      </c>
      <c r="E37" s="27">
        <v>10</v>
      </c>
      <c r="F37" s="124">
        <v>5</v>
      </c>
      <c r="G37" s="22">
        <f t="shared" si="0"/>
        <v>5000</v>
      </c>
      <c r="H37" s="22">
        <f t="shared" si="1"/>
        <v>2500</v>
      </c>
      <c r="I37" s="29">
        <f t="shared" si="2"/>
        <v>7500</v>
      </c>
    </row>
    <row r="38" spans="1:9" s="5" customFormat="1" ht="15" customHeight="1">
      <c r="A38" s="78" t="s">
        <v>1890</v>
      </c>
      <c r="B38" s="105" t="s">
        <v>1933</v>
      </c>
      <c r="C38" s="59" t="s">
        <v>1397</v>
      </c>
      <c r="D38" s="26">
        <v>150</v>
      </c>
      <c r="E38" s="27">
        <v>1.6</v>
      </c>
      <c r="F38" s="124">
        <v>0</v>
      </c>
      <c r="G38" s="22">
        <f t="shared" si="0"/>
        <v>300</v>
      </c>
      <c r="H38" s="22">
        <f t="shared" si="1"/>
        <v>0</v>
      </c>
      <c r="I38" s="29">
        <f t="shared" si="2"/>
        <v>300</v>
      </c>
    </row>
    <row r="39" spans="1:9" s="5" customFormat="1" ht="15" customHeight="1">
      <c r="A39" s="78" t="s">
        <v>1891</v>
      </c>
      <c r="B39" s="105" t="s">
        <v>1934</v>
      </c>
      <c r="C39" s="59" t="s">
        <v>1397</v>
      </c>
      <c r="D39" s="26">
        <v>70</v>
      </c>
      <c r="E39" s="27">
        <v>3</v>
      </c>
      <c r="F39" s="124">
        <v>0</v>
      </c>
      <c r="G39" s="22">
        <f t="shared" si="0"/>
        <v>262.5</v>
      </c>
      <c r="H39" s="22">
        <f t="shared" si="1"/>
        <v>0</v>
      </c>
      <c r="I39" s="29">
        <f t="shared" si="2"/>
        <v>262.5</v>
      </c>
    </row>
    <row r="40" spans="1:9" s="5" customFormat="1" ht="15" customHeight="1">
      <c r="A40" s="78" t="s">
        <v>1892</v>
      </c>
      <c r="B40" s="105" t="s">
        <v>1935</v>
      </c>
      <c r="C40" s="59" t="s">
        <v>1398</v>
      </c>
      <c r="D40" s="26">
        <v>100</v>
      </c>
      <c r="E40" s="27">
        <v>6</v>
      </c>
      <c r="F40" s="124">
        <v>0</v>
      </c>
      <c r="G40" s="22">
        <f t="shared" si="0"/>
        <v>750</v>
      </c>
      <c r="H40" s="22">
        <f t="shared" si="1"/>
        <v>0</v>
      </c>
      <c r="I40" s="29">
        <f aca="true" t="shared" si="3" ref="I40:I54">H40+G40</f>
        <v>750</v>
      </c>
    </row>
    <row r="41" spans="1:9" s="5" customFormat="1" ht="15" customHeight="1">
      <c r="A41" s="78" t="s">
        <v>1893</v>
      </c>
      <c r="B41" s="105" t="s">
        <v>1997</v>
      </c>
      <c r="C41" s="59" t="s">
        <v>1397</v>
      </c>
      <c r="D41" s="26">
        <v>25</v>
      </c>
      <c r="E41" s="27">
        <v>2</v>
      </c>
      <c r="F41" s="124">
        <v>10</v>
      </c>
      <c r="G41" s="22">
        <f t="shared" si="0"/>
        <v>62.5</v>
      </c>
      <c r="H41" s="22">
        <f t="shared" si="1"/>
        <v>312.5</v>
      </c>
      <c r="I41" s="29">
        <f t="shared" si="3"/>
        <v>375</v>
      </c>
    </row>
    <row r="42" spans="1:9" s="5" customFormat="1" ht="15" customHeight="1">
      <c r="A42" s="78" t="s">
        <v>1894</v>
      </c>
      <c r="B42" s="44" t="s">
        <v>1936</v>
      </c>
      <c r="C42" s="59" t="s">
        <v>1397</v>
      </c>
      <c r="D42" s="26">
        <v>150</v>
      </c>
      <c r="E42" s="27">
        <v>9.5</v>
      </c>
      <c r="F42" s="124">
        <v>0</v>
      </c>
      <c r="G42" s="22">
        <f t="shared" si="0"/>
        <v>1781.25</v>
      </c>
      <c r="H42" s="22">
        <f t="shared" si="1"/>
        <v>0</v>
      </c>
      <c r="I42" s="29">
        <f t="shared" si="3"/>
        <v>1781.25</v>
      </c>
    </row>
    <row r="43" spans="1:9" s="5" customFormat="1" ht="15" customHeight="1">
      <c r="A43" s="78" t="s">
        <v>1895</v>
      </c>
      <c r="B43" s="44" t="s">
        <v>1957</v>
      </c>
      <c r="C43" s="59" t="s">
        <v>1397</v>
      </c>
      <c r="D43" s="26">
        <v>150</v>
      </c>
      <c r="E43" s="27">
        <v>12</v>
      </c>
      <c r="F43" s="124">
        <v>0</v>
      </c>
      <c r="G43" s="22">
        <f t="shared" si="0"/>
        <v>2250</v>
      </c>
      <c r="H43" s="22">
        <f t="shared" si="1"/>
        <v>0</v>
      </c>
      <c r="I43" s="29">
        <f t="shared" si="3"/>
        <v>2250</v>
      </c>
    </row>
    <row r="44" spans="1:9" s="5" customFormat="1" ht="15" customHeight="1">
      <c r="A44" s="78" t="s">
        <v>1896</v>
      </c>
      <c r="B44" s="44" t="s">
        <v>681</v>
      </c>
      <c r="C44" s="59" t="s">
        <v>1397</v>
      </c>
      <c r="D44" s="26">
        <v>110</v>
      </c>
      <c r="E44" s="27">
        <v>25</v>
      </c>
      <c r="F44" s="124">
        <v>1</v>
      </c>
      <c r="G44" s="22">
        <f t="shared" si="0"/>
        <v>3437.5</v>
      </c>
      <c r="H44" s="22">
        <f t="shared" si="1"/>
        <v>137.5</v>
      </c>
      <c r="I44" s="29">
        <f>H44+G44</f>
        <v>3575</v>
      </c>
    </row>
    <row r="45" spans="1:9" s="5" customFormat="1" ht="25.5" customHeight="1">
      <c r="A45" s="78" t="s">
        <v>1897</v>
      </c>
      <c r="B45" s="105" t="s">
        <v>1998</v>
      </c>
      <c r="C45" s="59" t="s">
        <v>1397</v>
      </c>
      <c r="D45" s="26">
        <v>100</v>
      </c>
      <c r="E45" s="27">
        <v>10</v>
      </c>
      <c r="F45" s="124">
        <v>5</v>
      </c>
      <c r="G45" s="22">
        <f t="shared" si="0"/>
        <v>1250</v>
      </c>
      <c r="H45" s="22">
        <f t="shared" si="1"/>
        <v>625</v>
      </c>
      <c r="I45" s="29">
        <f t="shared" si="3"/>
        <v>1875</v>
      </c>
    </row>
    <row r="46" spans="1:9" s="5" customFormat="1" ht="15" customHeight="1">
      <c r="A46" s="78" t="s">
        <v>1898</v>
      </c>
      <c r="B46" s="105" t="s">
        <v>1958</v>
      </c>
      <c r="C46" s="59" t="s">
        <v>1397</v>
      </c>
      <c r="D46" s="26">
        <v>50</v>
      </c>
      <c r="E46" s="27">
        <v>3.5</v>
      </c>
      <c r="F46" s="124">
        <v>0</v>
      </c>
      <c r="G46" s="22">
        <f t="shared" si="0"/>
        <v>218.75</v>
      </c>
      <c r="H46" s="22">
        <f t="shared" si="1"/>
        <v>0</v>
      </c>
      <c r="I46" s="29">
        <f t="shared" si="3"/>
        <v>218.75</v>
      </c>
    </row>
    <row r="47" spans="1:9" s="5" customFormat="1" ht="15" customHeight="1">
      <c r="A47" s="78" t="s">
        <v>1899</v>
      </c>
      <c r="B47" s="105" t="s">
        <v>1959</v>
      </c>
      <c r="C47" s="59" t="s">
        <v>1397</v>
      </c>
      <c r="D47" s="26">
        <v>30</v>
      </c>
      <c r="E47" s="27">
        <v>2</v>
      </c>
      <c r="F47" s="124">
        <v>0</v>
      </c>
      <c r="G47" s="22">
        <f t="shared" si="0"/>
        <v>75</v>
      </c>
      <c r="H47" s="22">
        <f t="shared" si="1"/>
        <v>0</v>
      </c>
      <c r="I47" s="29">
        <f t="shared" si="3"/>
        <v>75</v>
      </c>
    </row>
    <row r="48" spans="1:9" s="5" customFormat="1" ht="25.5" customHeight="1">
      <c r="A48" s="78" t="s">
        <v>1900</v>
      </c>
      <c r="B48" s="105" t="s">
        <v>1913</v>
      </c>
      <c r="C48" s="59" t="s">
        <v>1398</v>
      </c>
      <c r="D48" s="26">
        <v>20</v>
      </c>
      <c r="E48" s="27">
        <v>5</v>
      </c>
      <c r="F48" s="124">
        <v>0</v>
      </c>
      <c r="G48" s="22">
        <f t="shared" si="0"/>
        <v>125</v>
      </c>
      <c r="H48" s="22">
        <f t="shared" si="1"/>
        <v>0</v>
      </c>
      <c r="I48" s="29">
        <f t="shared" si="3"/>
        <v>125</v>
      </c>
    </row>
    <row r="49" spans="1:9" s="5" customFormat="1" ht="15" customHeight="1">
      <c r="A49" s="78" t="s">
        <v>1901</v>
      </c>
      <c r="B49" s="105" t="s">
        <v>548</v>
      </c>
      <c r="C49" s="59" t="s">
        <v>1413</v>
      </c>
      <c r="D49" s="26">
        <v>10</v>
      </c>
      <c r="E49" s="27">
        <v>5</v>
      </c>
      <c r="F49" s="124">
        <v>0</v>
      </c>
      <c r="G49" s="22">
        <f t="shared" si="0"/>
        <v>62.5</v>
      </c>
      <c r="H49" s="22">
        <f t="shared" si="1"/>
        <v>0</v>
      </c>
      <c r="I49" s="29">
        <f t="shared" si="3"/>
        <v>62.5</v>
      </c>
    </row>
    <row r="50" spans="1:9" s="5" customFormat="1" ht="15" customHeight="1">
      <c r="A50" s="78" t="s">
        <v>1902</v>
      </c>
      <c r="B50" s="105" t="s">
        <v>549</v>
      </c>
      <c r="C50" s="59" t="s">
        <v>1413</v>
      </c>
      <c r="D50" s="26">
        <v>10</v>
      </c>
      <c r="E50" s="27">
        <v>5</v>
      </c>
      <c r="F50" s="124">
        <v>0</v>
      </c>
      <c r="G50" s="22">
        <f t="shared" si="0"/>
        <v>62.5</v>
      </c>
      <c r="H50" s="22">
        <f t="shared" si="1"/>
        <v>0</v>
      </c>
      <c r="I50" s="29">
        <f t="shared" si="3"/>
        <v>62.5</v>
      </c>
    </row>
    <row r="51" spans="1:9" s="5" customFormat="1" ht="15" customHeight="1">
      <c r="A51" s="78" t="s">
        <v>1903</v>
      </c>
      <c r="B51" s="105" t="s">
        <v>557</v>
      </c>
      <c r="C51" s="59" t="s">
        <v>1413</v>
      </c>
      <c r="D51" s="26">
        <v>10</v>
      </c>
      <c r="E51" s="27">
        <v>5</v>
      </c>
      <c r="F51" s="124">
        <v>0</v>
      </c>
      <c r="G51" s="22">
        <f t="shared" si="0"/>
        <v>62.5</v>
      </c>
      <c r="H51" s="22">
        <f t="shared" si="1"/>
        <v>0</v>
      </c>
      <c r="I51" s="29">
        <f t="shared" si="3"/>
        <v>62.5</v>
      </c>
    </row>
    <row r="52" spans="1:9" s="5" customFormat="1" ht="15" customHeight="1">
      <c r="A52" s="78" t="s">
        <v>1904</v>
      </c>
      <c r="B52" s="105" t="s">
        <v>558</v>
      </c>
      <c r="C52" s="59" t="s">
        <v>1413</v>
      </c>
      <c r="D52" s="26">
        <v>10</v>
      </c>
      <c r="E52" s="27">
        <v>5</v>
      </c>
      <c r="F52" s="124">
        <v>0</v>
      </c>
      <c r="G52" s="22">
        <f t="shared" si="0"/>
        <v>62.5</v>
      </c>
      <c r="H52" s="22">
        <f t="shared" si="1"/>
        <v>0</v>
      </c>
      <c r="I52" s="29">
        <f t="shared" si="3"/>
        <v>62.5</v>
      </c>
    </row>
    <row r="53" spans="1:9" s="5" customFormat="1" ht="15" customHeight="1">
      <c r="A53" s="78" t="s">
        <v>1905</v>
      </c>
      <c r="B53" s="90" t="s">
        <v>722</v>
      </c>
      <c r="C53" s="61" t="s">
        <v>1397</v>
      </c>
      <c r="D53" s="26">
        <v>30</v>
      </c>
      <c r="E53" s="27">
        <v>7</v>
      </c>
      <c r="F53" s="124">
        <v>18</v>
      </c>
      <c r="G53" s="22">
        <f t="shared" si="0"/>
        <v>262.5</v>
      </c>
      <c r="H53" s="22">
        <f t="shared" si="1"/>
        <v>675</v>
      </c>
      <c r="I53" s="29">
        <f>H53+G53</f>
        <v>937.5</v>
      </c>
    </row>
    <row r="54" spans="1:9" s="5" customFormat="1" ht="14.25" customHeight="1">
      <c r="A54" s="78" t="s">
        <v>1906</v>
      </c>
      <c r="B54" s="90" t="s">
        <v>1914</v>
      </c>
      <c r="C54" s="61" t="s">
        <v>1531</v>
      </c>
      <c r="D54" s="26">
        <v>20</v>
      </c>
      <c r="E54" s="27">
        <v>105</v>
      </c>
      <c r="F54" s="124">
        <v>18</v>
      </c>
      <c r="G54" s="22">
        <f aca="true" t="shared" si="4" ref="G54:G88">ROUND((D54*E54*$G$14)+(D54*E54),2)</f>
        <v>2625</v>
      </c>
      <c r="H54" s="22">
        <f aca="true" t="shared" si="5" ref="H54:H88">ROUND((D54*F54*$H$14)+(D54*F54),2)</f>
        <v>450</v>
      </c>
      <c r="I54" s="29">
        <f t="shared" si="3"/>
        <v>3075</v>
      </c>
    </row>
    <row r="55" spans="1:9" s="5" customFormat="1" ht="15" customHeight="1">
      <c r="A55" s="78" t="s">
        <v>1907</v>
      </c>
      <c r="B55" s="90" t="s">
        <v>1915</v>
      </c>
      <c r="C55" s="61" t="s">
        <v>1529</v>
      </c>
      <c r="D55" s="26">
        <v>20</v>
      </c>
      <c r="E55" s="27">
        <v>15</v>
      </c>
      <c r="F55" s="124">
        <v>18</v>
      </c>
      <c r="G55" s="22">
        <f t="shared" si="4"/>
        <v>375</v>
      </c>
      <c r="H55" s="22">
        <f t="shared" si="5"/>
        <v>450</v>
      </c>
      <c r="I55" s="29">
        <f aca="true" t="shared" si="6" ref="I55:I88">H55+G55</f>
        <v>825</v>
      </c>
    </row>
    <row r="56" spans="1:9" s="5" customFormat="1" ht="15" customHeight="1">
      <c r="A56" s="78" t="s">
        <v>1909</v>
      </c>
      <c r="B56" s="90" t="s">
        <v>1916</v>
      </c>
      <c r="C56" s="61" t="s">
        <v>1397</v>
      </c>
      <c r="D56" s="26">
        <v>70</v>
      </c>
      <c r="E56" s="27">
        <v>2.7</v>
      </c>
      <c r="F56" s="124">
        <v>0</v>
      </c>
      <c r="G56" s="22">
        <f t="shared" si="4"/>
        <v>236.25</v>
      </c>
      <c r="H56" s="22">
        <f t="shared" si="5"/>
        <v>0</v>
      </c>
      <c r="I56" s="29">
        <f t="shared" si="6"/>
        <v>236.25</v>
      </c>
    </row>
    <row r="57" spans="1:9" s="5" customFormat="1" ht="25.5" customHeight="1">
      <c r="A57" s="78" t="s">
        <v>1910</v>
      </c>
      <c r="B57" s="44" t="s">
        <v>1969</v>
      </c>
      <c r="C57" s="59" t="s">
        <v>1398</v>
      </c>
      <c r="D57" s="26">
        <v>50</v>
      </c>
      <c r="E57" s="27">
        <v>8</v>
      </c>
      <c r="F57" s="124">
        <v>0</v>
      </c>
      <c r="G57" s="22">
        <f t="shared" si="4"/>
        <v>500</v>
      </c>
      <c r="H57" s="22">
        <f t="shared" si="5"/>
        <v>0</v>
      </c>
      <c r="I57" s="29">
        <f t="shared" si="6"/>
        <v>500</v>
      </c>
    </row>
    <row r="58" spans="1:9" s="5" customFormat="1" ht="15" customHeight="1">
      <c r="A58" s="78" t="s">
        <v>1911</v>
      </c>
      <c r="B58" s="44" t="s">
        <v>1970</v>
      </c>
      <c r="C58" s="59" t="s">
        <v>1413</v>
      </c>
      <c r="D58" s="26">
        <v>10</v>
      </c>
      <c r="E58" s="27">
        <v>5</v>
      </c>
      <c r="F58" s="124">
        <v>0</v>
      </c>
      <c r="G58" s="22">
        <f t="shared" si="4"/>
        <v>62.5</v>
      </c>
      <c r="H58" s="22">
        <f t="shared" si="5"/>
        <v>0</v>
      </c>
      <c r="I58" s="29">
        <f t="shared" si="6"/>
        <v>62.5</v>
      </c>
    </row>
    <row r="59" spans="1:12" s="14" customFormat="1" ht="15" customHeight="1">
      <c r="A59" s="78" t="s">
        <v>1912</v>
      </c>
      <c r="B59" s="44" t="s">
        <v>554</v>
      </c>
      <c r="C59" s="92" t="s">
        <v>1414</v>
      </c>
      <c r="D59" s="26">
        <v>1</v>
      </c>
      <c r="E59" s="27">
        <v>1000</v>
      </c>
      <c r="F59" s="124">
        <v>500</v>
      </c>
      <c r="G59" s="22">
        <f t="shared" si="4"/>
        <v>1250</v>
      </c>
      <c r="H59" s="22">
        <f t="shared" si="5"/>
        <v>625</v>
      </c>
      <c r="I59" s="29">
        <f t="shared" si="6"/>
        <v>1875</v>
      </c>
      <c r="J59" s="5"/>
      <c r="K59" s="5"/>
      <c r="L59" s="5"/>
    </row>
    <row r="60" spans="1:12" s="14" customFormat="1" ht="15" customHeight="1">
      <c r="A60" s="78" t="s">
        <v>1917</v>
      </c>
      <c r="B60" s="44" t="s">
        <v>555</v>
      </c>
      <c r="C60" s="92" t="s">
        <v>1414</v>
      </c>
      <c r="D60" s="26">
        <v>1</v>
      </c>
      <c r="E60" s="27">
        <v>2500</v>
      </c>
      <c r="F60" s="124">
        <v>300</v>
      </c>
      <c r="G60" s="22">
        <f t="shared" si="4"/>
        <v>3125</v>
      </c>
      <c r="H60" s="22">
        <f t="shared" si="5"/>
        <v>375</v>
      </c>
      <c r="I60" s="29">
        <f t="shared" si="6"/>
        <v>3500</v>
      </c>
      <c r="J60" s="5"/>
      <c r="K60" s="5"/>
      <c r="L60" s="5"/>
    </row>
    <row r="61" spans="1:9" s="5" customFormat="1" ht="15" customHeight="1">
      <c r="A61" s="78" t="s">
        <v>1918</v>
      </c>
      <c r="B61" s="44" t="s">
        <v>560</v>
      </c>
      <c r="C61" s="59" t="s">
        <v>1413</v>
      </c>
      <c r="D61" s="26">
        <v>1</v>
      </c>
      <c r="E61" s="27">
        <v>10</v>
      </c>
      <c r="F61" s="124">
        <v>0</v>
      </c>
      <c r="G61" s="22">
        <f t="shared" si="4"/>
        <v>12.5</v>
      </c>
      <c r="H61" s="22">
        <f t="shared" si="5"/>
        <v>0</v>
      </c>
      <c r="I61" s="29">
        <f t="shared" si="6"/>
        <v>12.5</v>
      </c>
    </row>
    <row r="62" spans="1:9" s="5" customFormat="1" ht="15" customHeight="1">
      <c r="A62" s="78" t="s">
        <v>1919</v>
      </c>
      <c r="B62" s="44" t="s">
        <v>561</v>
      </c>
      <c r="C62" s="59" t="s">
        <v>1413</v>
      </c>
      <c r="D62" s="26">
        <v>2</v>
      </c>
      <c r="E62" s="121">
        <v>77</v>
      </c>
      <c r="F62" s="124">
        <v>5</v>
      </c>
      <c r="G62" s="22">
        <f t="shared" si="4"/>
        <v>192.5</v>
      </c>
      <c r="H62" s="22">
        <f t="shared" si="5"/>
        <v>12.5</v>
      </c>
      <c r="I62" s="29">
        <f t="shared" si="6"/>
        <v>205</v>
      </c>
    </row>
    <row r="63" spans="1:9" s="5" customFormat="1" ht="15" customHeight="1">
      <c r="A63" s="78" t="s">
        <v>1920</v>
      </c>
      <c r="B63" s="44" t="s">
        <v>1974</v>
      </c>
      <c r="C63" s="59" t="s">
        <v>1447</v>
      </c>
      <c r="D63" s="26">
        <v>20</v>
      </c>
      <c r="E63" s="27">
        <v>10</v>
      </c>
      <c r="F63" s="27">
        <v>5</v>
      </c>
      <c r="G63" s="22">
        <f t="shared" si="4"/>
        <v>250</v>
      </c>
      <c r="H63" s="22">
        <f t="shared" si="5"/>
        <v>125</v>
      </c>
      <c r="I63" s="29">
        <f t="shared" si="6"/>
        <v>375</v>
      </c>
    </row>
    <row r="64" spans="1:9" s="5" customFormat="1" ht="15" customHeight="1">
      <c r="A64" s="78" t="s">
        <v>1921</v>
      </c>
      <c r="B64" s="44" t="s">
        <v>1948</v>
      </c>
      <c r="C64" s="92" t="s">
        <v>1413</v>
      </c>
      <c r="D64" s="26">
        <v>40</v>
      </c>
      <c r="E64" s="27">
        <v>8</v>
      </c>
      <c r="F64" s="124">
        <v>0</v>
      </c>
      <c r="G64" s="22">
        <f t="shared" si="4"/>
        <v>400</v>
      </c>
      <c r="H64" s="22">
        <f t="shared" si="5"/>
        <v>0</v>
      </c>
      <c r="I64" s="29">
        <f t="shared" si="6"/>
        <v>400</v>
      </c>
    </row>
    <row r="65" spans="1:9" s="5" customFormat="1" ht="15" customHeight="1">
      <c r="A65" s="78" t="s">
        <v>1922</v>
      </c>
      <c r="B65" s="44" t="s">
        <v>1980</v>
      </c>
      <c r="C65" s="92" t="s">
        <v>1398</v>
      </c>
      <c r="D65" s="26">
        <v>120</v>
      </c>
      <c r="E65" s="27">
        <v>2</v>
      </c>
      <c r="F65" s="124">
        <v>0</v>
      </c>
      <c r="G65" s="22">
        <f t="shared" si="4"/>
        <v>300</v>
      </c>
      <c r="H65" s="22">
        <f t="shared" si="5"/>
        <v>0</v>
      </c>
      <c r="I65" s="29">
        <f t="shared" si="6"/>
        <v>300</v>
      </c>
    </row>
    <row r="66" spans="1:9" s="5" customFormat="1" ht="15" customHeight="1">
      <c r="A66" s="78" t="s">
        <v>1923</v>
      </c>
      <c r="B66" s="44" t="s">
        <v>1945</v>
      </c>
      <c r="C66" s="92" t="s">
        <v>1413</v>
      </c>
      <c r="D66" s="26">
        <v>2</v>
      </c>
      <c r="E66" s="27">
        <v>38</v>
      </c>
      <c r="F66" s="124">
        <v>10</v>
      </c>
      <c r="G66" s="22">
        <f t="shared" si="4"/>
        <v>95</v>
      </c>
      <c r="H66" s="22">
        <f t="shared" si="5"/>
        <v>25</v>
      </c>
      <c r="I66" s="29">
        <f t="shared" si="6"/>
        <v>120</v>
      </c>
    </row>
    <row r="67" spans="1:9" s="5" customFormat="1" ht="15" customHeight="1">
      <c r="A67" s="78" t="s">
        <v>1924</v>
      </c>
      <c r="B67" s="44" t="s">
        <v>553</v>
      </c>
      <c r="C67" s="92" t="s">
        <v>1398</v>
      </c>
      <c r="D67" s="26">
        <v>10</v>
      </c>
      <c r="E67" s="27">
        <v>80</v>
      </c>
      <c r="F67" s="124">
        <v>30</v>
      </c>
      <c r="G67" s="22">
        <f t="shared" si="4"/>
        <v>1000</v>
      </c>
      <c r="H67" s="22">
        <f t="shared" si="5"/>
        <v>375</v>
      </c>
      <c r="I67" s="29">
        <f t="shared" si="6"/>
        <v>1375</v>
      </c>
    </row>
    <row r="68" spans="1:9" s="5" customFormat="1" ht="15" customHeight="1">
      <c r="A68" s="78" t="s">
        <v>1925</v>
      </c>
      <c r="B68" s="44" t="s">
        <v>1975</v>
      </c>
      <c r="C68" s="59" t="s">
        <v>1447</v>
      </c>
      <c r="D68" s="26">
        <v>20</v>
      </c>
      <c r="E68" s="27">
        <v>10</v>
      </c>
      <c r="F68" s="124">
        <v>5</v>
      </c>
      <c r="G68" s="22">
        <f t="shared" si="4"/>
        <v>250</v>
      </c>
      <c r="H68" s="22">
        <f t="shared" si="5"/>
        <v>125</v>
      </c>
      <c r="I68" s="29">
        <f t="shared" si="6"/>
        <v>375</v>
      </c>
    </row>
    <row r="69" spans="1:9" s="5" customFormat="1" ht="15" customHeight="1">
      <c r="A69" s="78" t="s">
        <v>1926</v>
      </c>
      <c r="B69" s="44" t="s">
        <v>1949</v>
      </c>
      <c r="C69" s="92" t="s">
        <v>1413</v>
      </c>
      <c r="D69" s="26">
        <v>160</v>
      </c>
      <c r="E69" s="27">
        <v>8</v>
      </c>
      <c r="F69" s="124">
        <v>0</v>
      </c>
      <c r="G69" s="22">
        <f t="shared" si="4"/>
        <v>1600</v>
      </c>
      <c r="H69" s="22">
        <f t="shared" si="5"/>
        <v>0</v>
      </c>
      <c r="I69" s="29">
        <f t="shared" si="6"/>
        <v>1600</v>
      </c>
    </row>
    <row r="70" spans="1:9" s="5" customFormat="1" ht="15" customHeight="1">
      <c r="A70" s="78" t="s">
        <v>1927</v>
      </c>
      <c r="B70" s="44" t="s">
        <v>1999</v>
      </c>
      <c r="C70" s="92" t="s">
        <v>1398</v>
      </c>
      <c r="D70" s="26">
        <v>600</v>
      </c>
      <c r="E70" s="27">
        <v>2</v>
      </c>
      <c r="F70" s="124">
        <v>0</v>
      </c>
      <c r="G70" s="22">
        <f t="shared" si="4"/>
        <v>1500</v>
      </c>
      <c r="H70" s="22">
        <f t="shared" si="5"/>
        <v>0</v>
      </c>
      <c r="I70" s="29">
        <f t="shared" si="6"/>
        <v>1500</v>
      </c>
    </row>
    <row r="71" spans="1:9" s="5" customFormat="1" ht="15" customHeight="1">
      <c r="A71" s="78" t="s">
        <v>1950</v>
      </c>
      <c r="B71" s="44" t="s">
        <v>1946</v>
      </c>
      <c r="C71" s="92" t="s">
        <v>1413</v>
      </c>
      <c r="D71" s="26">
        <v>6</v>
      </c>
      <c r="E71" s="27">
        <v>38</v>
      </c>
      <c r="F71" s="124">
        <v>10</v>
      </c>
      <c r="G71" s="22">
        <f t="shared" si="4"/>
        <v>285</v>
      </c>
      <c r="H71" s="22">
        <f t="shared" si="5"/>
        <v>75</v>
      </c>
      <c r="I71" s="29">
        <f t="shared" si="6"/>
        <v>360</v>
      </c>
    </row>
    <row r="72" spans="1:9" s="5" customFormat="1" ht="15" customHeight="1">
      <c r="A72" s="78" t="s">
        <v>1951</v>
      </c>
      <c r="B72" s="44" t="s">
        <v>1963</v>
      </c>
      <c r="C72" s="92" t="s">
        <v>1398</v>
      </c>
      <c r="D72" s="26">
        <v>7</v>
      </c>
      <c r="E72" s="27">
        <v>35</v>
      </c>
      <c r="F72" s="124">
        <v>30</v>
      </c>
      <c r="G72" s="22">
        <f t="shared" si="4"/>
        <v>306.25</v>
      </c>
      <c r="H72" s="22">
        <f t="shared" si="5"/>
        <v>262.5</v>
      </c>
      <c r="I72" s="29">
        <f t="shared" si="6"/>
        <v>568.75</v>
      </c>
    </row>
    <row r="73" spans="1:9" s="5" customFormat="1" ht="15" customHeight="1">
      <c r="A73" s="78" t="s">
        <v>1952</v>
      </c>
      <c r="B73" s="44" t="s">
        <v>550</v>
      </c>
      <c r="C73" s="59" t="s">
        <v>1447</v>
      </c>
      <c r="D73" s="26">
        <v>8</v>
      </c>
      <c r="E73" s="27">
        <v>10</v>
      </c>
      <c r="F73" s="124">
        <v>5</v>
      </c>
      <c r="G73" s="22">
        <f t="shared" si="4"/>
        <v>100</v>
      </c>
      <c r="H73" s="22">
        <f t="shared" si="5"/>
        <v>50</v>
      </c>
      <c r="I73" s="29">
        <f t="shared" si="6"/>
        <v>150</v>
      </c>
    </row>
    <row r="74" spans="1:9" s="5" customFormat="1" ht="15" customHeight="1">
      <c r="A74" s="78" t="s">
        <v>1955</v>
      </c>
      <c r="B74" s="44" t="s">
        <v>551</v>
      </c>
      <c r="C74" s="92" t="s">
        <v>1413</v>
      </c>
      <c r="D74" s="26">
        <v>52</v>
      </c>
      <c r="E74" s="27">
        <v>8</v>
      </c>
      <c r="F74" s="124">
        <v>0</v>
      </c>
      <c r="G74" s="22">
        <f t="shared" si="4"/>
        <v>520</v>
      </c>
      <c r="H74" s="22">
        <f t="shared" si="5"/>
        <v>0</v>
      </c>
      <c r="I74" s="29">
        <f t="shared" si="6"/>
        <v>520</v>
      </c>
    </row>
    <row r="75" spans="1:9" s="5" customFormat="1" ht="15" customHeight="1">
      <c r="A75" s="78" t="s">
        <v>1956</v>
      </c>
      <c r="B75" s="44" t="s">
        <v>552</v>
      </c>
      <c r="C75" s="92" t="s">
        <v>1398</v>
      </c>
      <c r="D75" s="26">
        <v>30</v>
      </c>
      <c r="E75" s="27">
        <v>2</v>
      </c>
      <c r="F75" s="124">
        <v>0</v>
      </c>
      <c r="G75" s="22">
        <f t="shared" si="4"/>
        <v>75</v>
      </c>
      <c r="H75" s="22">
        <f t="shared" si="5"/>
        <v>0</v>
      </c>
      <c r="I75" s="29">
        <f t="shared" si="6"/>
        <v>75</v>
      </c>
    </row>
    <row r="76" spans="1:9" s="5" customFormat="1" ht="15" customHeight="1">
      <c r="A76" s="78" t="s">
        <v>1967</v>
      </c>
      <c r="B76" s="44" t="s">
        <v>1947</v>
      </c>
      <c r="C76" s="92" t="s">
        <v>1413</v>
      </c>
      <c r="D76" s="26">
        <v>14</v>
      </c>
      <c r="E76" s="27">
        <v>11</v>
      </c>
      <c r="F76" s="124">
        <v>3</v>
      </c>
      <c r="G76" s="22">
        <f t="shared" si="4"/>
        <v>192.5</v>
      </c>
      <c r="H76" s="22">
        <f t="shared" si="5"/>
        <v>52.5</v>
      </c>
      <c r="I76" s="29">
        <f t="shared" si="6"/>
        <v>245</v>
      </c>
    </row>
    <row r="77" spans="1:9" s="5" customFormat="1" ht="15" customHeight="1">
      <c r="A77" s="78" t="s">
        <v>1971</v>
      </c>
      <c r="B77" s="44" t="s">
        <v>1964</v>
      </c>
      <c r="C77" s="92" t="s">
        <v>1398</v>
      </c>
      <c r="D77" s="26">
        <v>12</v>
      </c>
      <c r="E77" s="27">
        <v>35</v>
      </c>
      <c r="F77" s="124">
        <v>10</v>
      </c>
      <c r="G77" s="22">
        <f t="shared" si="4"/>
        <v>525</v>
      </c>
      <c r="H77" s="22">
        <f t="shared" si="5"/>
        <v>150</v>
      </c>
      <c r="I77" s="29">
        <f t="shared" si="6"/>
        <v>675</v>
      </c>
    </row>
    <row r="78" spans="1:9" s="5" customFormat="1" ht="15" customHeight="1">
      <c r="A78" s="78" t="s">
        <v>1972</v>
      </c>
      <c r="B78" s="44" t="s">
        <v>1976</v>
      </c>
      <c r="C78" s="59" t="s">
        <v>1447</v>
      </c>
      <c r="D78" s="26">
        <v>14</v>
      </c>
      <c r="E78" s="27">
        <v>15</v>
      </c>
      <c r="F78" s="124">
        <v>5</v>
      </c>
      <c r="G78" s="22">
        <f t="shared" si="4"/>
        <v>262.5</v>
      </c>
      <c r="H78" s="22">
        <f t="shared" si="5"/>
        <v>87.5</v>
      </c>
      <c r="I78" s="29">
        <f t="shared" si="6"/>
        <v>350</v>
      </c>
    </row>
    <row r="79" spans="1:9" s="5" customFormat="1" ht="15" customHeight="1">
      <c r="A79" s="78" t="s">
        <v>1973</v>
      </c>
      <c r="B79" s="44" t="s">
        <v>1981</v>
      </c>
      <c r="C79" s="92" t="s">
        <v>1413</v>
      </c>
      <c r="D79" s="26">
        <v>6</v>
      </c>
      <c r="E79" s="27">
        <v>10</v>
      </c>
      <c r="F79" s="124">
        <v>5</v>
      </c>
      <c r="G79" s="22">
        <f t="shared" si="4"/>
        <v>75</v>
      </c>
      <c r="H79" s="22">
        <f t="shared" si="5"/>
        <v>37.5</v>
      </c>
      <c r="I79" s="29">
        <f t="shared" si="6"/>
        <v>112.5</v>
      </c>
    </row>
    <row r="80" spans="1:9" s="5" customFormat="1" ht="15" customHeight="1">
      <c r="A80" s="78" t="s">
        <v>2032</v>
      </c>
      <c r="B80" s="44" t="s">
        <v>1966</v>
      </c>
      <c r="C80" s="92" t="s">
        <v>1398</v>
      </c>
      <c r="D80" s="26">
        <v>33</v>
      </c>
      <c r="E80" s="27">
        <v>1</v>
      </c>
      <c r="F80" s="124">
        <v>0</v>
      </c>
      <c r="G80" s="22">
        <f t="shared" si="4"/>
        <v>41.25</v>
      </c>
      <c r="H80" s="22">
        <f t="shared" si="5"/>
        <v>0</v>
      </c>
      <c r="I80" s="29">
        <f t="shared" si="6"/>
        <v>41.25</v>
      </c>
    </row>
    <row r="81" spans="1:9" s="5" customFormat="1" ht="15" customHeight="1">
      <c r="A81" s="78" t="s">
        <v>556</v>
      </c>
      <c r="B81" s="44" t="s">
        <v>1982</v>
      </c>
      <c r="C81" s="92" t="s">
        <v>1413</v>
      </c>
      <c r="D81" s="26">
        <v>8</v>
      </c>
      <c r="E81" s="27">
        <v>11</v>
      </c>
      <c r="F81" s="124">
        <v>3</v>
      </c>
      <c r="G81" s="22">
        <f t="shared" si="4"/>
        <v>110</v>
      </c>
      <c r="H81" s="22">
        <f t="shared" si="5"/>
        <v>30</v>
      </c>
      <c r="I81" s="29">
        <f t="shared" si="6"/>
        <v>140</v>
      </c>
    </row>
    <row r="82" spans="1:9" s="5" customFormat="1" ht="15" customHeight="1">
      <c r="A82" s="78" t="s">
        <v>559</v>
      </c>
      <c r="B82" s="44" t="s">
        <v>721</v>
      </c>
      <c r="C82" s="92" t="s">
        <v>1398</v>
      </c>
      <c r="D82" s="26">
        <v>9</v>
      </c>
      <c r="E82" s="27">
        <v>10</v>
      </c>
      <c r="F82" s="124">
        <v>5</v>
      </c>
      <c r="G82" s="22">
        <f t="shared" si="4"/>
        <v>112.5</v>
      </c>
      <c r="H82" s="22">
        <f t="shared" si="5"/>
        <v>56.25</v>
      </c>
      <c r="I82" s="29">
        <f t="shared" si="6"/>
        <v>168.75</v>
      </c>
    </row>
    <row r="83" spans="1:9" s="5" customFormat="1" ht="15" customHeight="1">
      <c r="A83" s="78" t="s">
        <v>562</v>
      </c>
      <c r="B83" s="44" t="s">
        <v>1977</v>
      </c>
      <c r="C83" s="59" t="s">
        <v>1447</v>
      </c>
      <c r="D83" s="26">
        <v>18</v>
      </c>
      <c r="E83" s="27">
        <v>15</v>
      </c>
      <c r="F83" s="124">
        <v>5</v>
      </c>
      <c r="G83" s="22">
        <f t="shared" si="4"/>
        <v>337.5</v>
      </c>
      <c r="H83" s="22">
        <f t="shared" si="5"/>
        <v>112.5</v>
      </c>
      <c r="I83" s="29">
        <f t="shared" si="6"/>
        <v>450</v>
      </c>
    </row>
    <row r="84" spans="1:9" s="5" customFormat="1" ht="15" customHeight="1">
      <c r="A84" s="78" t="s">
        <v>585</v>
      </c>
      <c r="B84" s="44" t="s">
        <v>1978</v>
      </c>
      <c r="C84" s="92" t="s">
        <v>1413</v>
      </c>
      <c r="D84" s="26">
        <v>22</v>
      </c>
      <c r="E84" s="27">
        <v>50</v>
      </c>
      <c r="F84" s="124">
        <v>0</v>
      </c>
      <c r="G84" s="22">
        <f t="shared" si="4"/>
        <v>1375</v>
      </c>
      <c r="H84" s="22">
        <f t="shared" si="5"/>
        <v>0</v>
      </c>
      <c r="I84" s="29">
        <f t="shared" si="6"/>
        <v>1375</v>
      </c>
    </row>
    <row r="85" spans="1:9" s="5" customFormat="1" ht="15" customHeight="1">
      <c r="A85" s="78" t="s">
        <v>586</v>
      </c>
      <c r="B85" s="44" t="s">
        <v>1979</v>
      </c>
      <c r="C85" s="92" t="s">
        <v>1398</v>
      </c>
      <c r="D85" s="26">
        <v>180</v>
      </c>
      <c r="E85" s="27">
        <v>4</v>
      </c>
      <c r="F85" s="124">
        <v>0</v>
      </c>
      <c r="G85" s="22">
        <f t="shared" si="4"/>
        <v>900</v>
      </c>
      <c r="H85" s="22">
        <f t="shared" si="5"/>
        <v>0</v>
      </c>
      <c r="I85" s="29">
        <f t="shared" si="6"/>
        <v>900</v>
      </c>
    </row>
    <row r="86" spans="1:9" s="5" customFormat="1" ht="15" customHeight="1">
      <c r="A86" s="78" t="s">
        <v>587</v>
      </c>
      <c r="B86" s="44" t="s">
        <v>1968</v>
      </c>
      <c r="C86" s="92" t="s">
        <v>1413</v>
      </c>
      <c r="D86" s="26">
        <v>4</v>
      </c>
      <c r="E86" s="27">
        <v>200</v>
      </c>
      <c r="F86" s="124">
        <v>100</v>
      </c>
      <c r="G86" s="22">
        <f t="shared" si="4"/>
        <v>1000</v>
      </c>
      <c r="H86" s="22">
        <f t="shared" si="5"/>
        <v>500</v>
      </c>
      <c r="I86" s="29">
        <f t="shared" si="6"/>
        <v>1500</v>
      </c>
    </row>
    <row r="87" spans="1:9" s="5" customFormat="1" ht="25.5" customHeight="1">
      <c r="A87" s="78" t="s">
        <v>588</v>
      </c>
      <c r="B87" s="44" t="s">
        <v>1965</v>
      </c>
      <c r="C87" s="92" t="s">
        <v>1398</v>
      </c>
      <c r="D87" s="26">
        <v>12</v>
      </c>
      <c r="E87" s="27">
        <v>30</v>
      </c>
      <c r="F87" s="124">
        <v>50</v>
      </c>
      <c r="G87" s="22">
        <f t="shared" si="4"/>
        <v>450</v>
      </c>
      <c r="H87" s="22">
        <f t="shared" si="5"/>
        <v>750</v>
      </c>
      <c r="I87" s="29">
        <f t="shared" si="6"/>
        <v>1200</v>
      </c>
    </row>
    <row r="88" spans="1:9" s="126" customFormat="1" ht="42" customHeight="1">
      <c r="A88" s="78" t="s">
        <v>589</v>
      </c>
      <c r="B88" s="132" t="s">
        <v>724</v>
      </c>
      <c r="C88" s="133" t="s">
        <v>1397</v>
      </c>
      <c r="D88" s="26">
        <v>3500</v>
      </c>
      <c r="E88" s="27">
        <v>2.25</v>
      </c>
      <c r="F88" s="124">
        <v>1.25</v>
      </c>
      <c r="G88" s="22">
        <f t="shared" si="4"/>
        <v>9843.75</v>
      </c>
      <c r="H88" s="22">
        <f t="shared" si="5"/>
        <v>5468.75</v>
      </c>
      <c r="I88" s="29">
        <f t="shared" si="6"/>
        <v>15312.5</v>
      </c>
    </row>
    <row r="89" spans="1:9" s="8" customFormat="1" ht="18" customHeight="1">
      <c r="A89" s="79">
        <v>3</v>
      </c>
      <c r="B89" s="45" t="s">
        <v>1953</v>
      </c>
      <c r="C89" s="114"/>
      <c r="D89" s="96"/>
      <c r="E89" s="97"/>
      <c r="F89" s="95"/>
      <c r="G89" s="98"/>
      <c r="H89" s="98"/>
      <c r="I89" s="144"/>
    </row>
    <row r="90" spans="1:9" s="11" customFormat="1" ht="28.5" customHeight="1">
      <c r="A90" s="99" t="s">
        <v>1364</v>
      </c>
      <c r="B90" s="44" t="s">
        <v>723</v>
      </c>
      <c r="C90" s="115" t="s">
        <v>1531</v>
      </c>
      <c r="D90" s="26">
        <v>25</v>
      </c>
      <c r="E90" s="27">
        <v>15</v>
      </c>
      <c r="F90" s="124">
        <v>0</v>
      </c>
      <c r="G90" s="22">
        <f>ROUND((D90*E90*$G$14)+(D90*E90),2)</f>
        <v>468.75</v>
      </c>
      <c r="H90" s="22">
        <f>ROUND((D90*F90*$H$14)+(D90*F90),2)</f>
        <v>0</v>
      </c>
      <c r="I90" s="29">
        <f>H90+G90</f>
        <v>468.75</v>
      </c>
    </row>
    <row r="91" spans="1:9" s="3" customFormat="1" ht="15" customHeight="1">
      <c r="A91" s="79">
        <v>4</v>
      </c>
      <c r="B91" s="45" t="s">
        <v>1940</v>
      </c>
      <c r="C91" s="58"/>
      <c r="D91" s="28"/>
      <c r="E91" s="28"/>
      <c r="F91" s="28"/>
      <c r="G91" s="28"/>
      <c r="H91" s="28"/>
      <c r="I91" s="80"/>
    </row>
    <row r="92" spans="1:9" s="11" customFormat="1" ht="39" customHeight="1">
      <c r="A92" s="81" t="s">
        <v>1365</v>
      </c>
      <c r="B92" s="90" t="s">
        <v>726</v>
      </c>
      <c r="C92" s="61" t="s">
        <v>1529</v>
      </c>
      <c r="D92" s="26">
        <v>110</v>
      </c>
      <c r="E92" s="27">
        <v>9.5</v>
      </c>
      <c r="F92" s="27">
        <v>9</v>
      </c>
      <c r="G92" s="22">
        <f>ROUND((D92*E92*$G$14)+(D92*E92),2)</f>
        <v>1306.25</v>
      </c>
      <c r="H92" s="22">
        <f>ROUND((D92*F92*$H$14)+(D92*F92),2)</f>
        <v>1237.5</v>
      </c>
      <c r="I92" s="29">
        <f>H92+G92</f>
        <v>2543.75</v>
      </c>
    </row>
    <row r="93" spans="1:9" s="11" customFormat="1" ht="37.5" customHeight="1">
      <c r="A93" s="81" t="s">
        <v>1986</v>
      </c>
      <c r="B93" s="90" t="s">
        <v>1530</v>
      </c>
      <c r="C93" s="61" t="s">
        <v>1531</v>
      </c>
      <c r="D93" s="26">
        <v>11</v>
      </c>
      <c r="E93" s="27">
        <v>500</v>
      </c>
      <c r="F93" s="27">
        <v>700</v>
      </c>
      <c r="G93" s="22">
        <f>ROUND((D93*E93*$G$14)+(D93*E93),2)</f>
        <v>6875</v>
      </c>
      <c r="H93" s="22">
        <f>ROUND((D93*F93*$H$14)+(D93*F93),2)</f>
        <v>9625</v>
      </c>
      <c r="I93" s="29">
        <f>H93+G93</f>
        <v>16500</v>
      </c>
    </row>
    <row r="94" spans="1:10" s="11" customFormat="1" ht="17.25" customHeight="1">
      <c r="A94" s="81" t="s">
        <v>808</v>
      </c>
      <c r="B94" s="142" t="s">
        <v>807</v>
      </c>
      <c r="C94" s="143" t="s">
        <v>1397</v>
      </c>
      <c r="D94" s="26">
        <v>15</v>
      </c>
      <c r="E94" s="27">
        <v>17</v>
      </c>
      <c r="F94" s="27">
        <v>90</v>
      </c>
      <c r="G94" s="22">
        <f>ROUND((D94*E94*$G$14)+(D94*E94),2)</f>
        <v>318.75</v>
      </c>
      <c r="H94" s="22">
        <f>ROUND((D94*F94*$H$14)+(D94*F94),2)</f>
        <v>1687.5</v>
      </c>
      <c r="I94" s="29">
        <f>H94+G94</f>
        <v>2006.25</v>
      </c>
      <c r="J94" s="9"/>
    </row>
    <row r="95" spans="1:9" s="3" customFormat="1" ht="12.75">
      <c r="A95" s="79">
        <v>5</v>
      </c>
      <c r="B95" s="45" t="s">
        <v>1532</v>
      </c>
      <c r="C95" s="58"/>
      <c r="D95" s="28"/>
      <c r="E95" s="28"/>
      <c r="F95" s="28"/>
      <c r="G95" s="28"/>
      <c r="H95" s="28"/>
      <c r="I95" s="80"/>
    </row>
    <row r="96" spans="1:9" s="4" customFormat="1" ht="25.5" customHeight="1">
      <c r="A96" s="82" t="s">
        <v>1403</v>
      </c>
      <c r="B96" s="90" t="s">
        <v>1938</v>
      </c>
      <c r="C96" s="59" t="s">
        <v>1399</v>
      </c>
      <c r="D96" s="26">
        <v>20</v>
      </c>
      <c r="E96" s="27">
        <v>85</v>
      </c>
      <c r="F96" s="27">
        <v>80</v>
      </c>
      <c r="G96" s="22">
        <f>ROUND((D96*E96*$G$14)+(D96*E96),2)</f>
        <v>2125</v>
      </c>
      <c r="H96" s="22">
        <f>ROUND((D96*F96*$H$14)+(D96*F96),2)</f>
        <v>2000</v>
      </c>
      <c r="I96" s="29">
        <f>H96+G96</f>
        <v>4125</v>
      </c>
    </row>
    <row r="97" spans="1:9" s="3" customFormat="1" ht="12.75">
      <c r="A97" s="79">
        <v>6</v>
      </c>
      <c r="B97" s="45" t="s">
        <v>1402</v>
      </c>
      <c r="C97" s="58"/>
      <c r="D97" s="28"/>
      <c r="E97" s="28"/>
      <c r="F97" s="28"/>
      <c r="G97" s="28"/>
      <c r="H97" s="28"/>
      <c r="I97" s="80"/>
    </row>
    <row r="98" spans="1:9" s="5" customFormat="1" ht="15" customHeight="1">
      <c r="A98" s="82" t="s">
        <v>1409</v>
      </c>
      <c r="B98" s="44" t="s">
        <v>1448</v>
      </c>
      <c r="C98" s="57" t="s">
        <v>1397</v>
      </c>
      <c r="D98" s="26">
        <v>20</v>
      </c>
      <c r="E98" s="27">
        <v>60</v>
      </c>
      <c r="F98" s="27">
        <v>300</v>
      </c>
      <c r="G98" s="22">
        <f aca="true" t="shared" si="7" ref="G98:G109">ROUND((D98*E98*$G$14)+(D98*E98),2)</f>
        <v>1500</v>
      </c>
      <c r="H98" s="22">
        <f aca="true" t="shared" si="8" ref="H98:H109">ROUND((D98*F98*$H$14)+(D98*F98),2)</f>
        <v>7500</v>
      </c>
      <c r="I98" s="29">
        <f aca="true" t="shared" si="9" ref="I98:I109">H98+G98</f>
        <v>9000</v>
      </c>
    </row>
    <row r="99" spans="1:9" s="5" customFormat="1" ht="15" customHeight="1">
      <c r="A99" s="82" t="s">
        <v>1410</v>
      </c>
      <c r="B99" s="43" t="s">
        <v>1463</v>
      </c>
      <c r="C99" s="59" t="s">
        <v>1397</v>
      </c>
      <c r="D99" s="26">
        <v>720</v>
      </c>
      <c r="E99" s="27">
        <v>11</v>
      </c>
      <c r="F99" s="27">
        <v>97.5</v>
      </c>
      <c r="G99" s="22">
        <f t="shared" si="7"/>
        <v>9900</v>
      </c>
      <c r="H99" s="22">
        <f t="shared" si="8"/>
        <v>87750</v>
      </c>
      <c r="I99" s="29">
        <f t="shared" si="9"/>
        <v>97650</v>
      </c>
    </row>
    <row r="100" spans="1:9" s="5" customFormat="1" ht="15" customHeight="1">
      <c r="A100" s="82" t="s">
        <v>1411</v>
      </c>
      <c r="B100" s="43" t="s">
        <v>1520</v>
      </c>
      <c r="C100" s="59" t="s">
        <v>1397</v>
      </c>
      <c r="D100" s="26">
        <v>80</v>
      </c>
      <c r="E100" s="27">
        <v>17</v>
      </c>
      <c r="F100" s="27">
        <v>205</v>
      </c>
      <c r="G100" s="22">
        <f t="shared" si="7"/>
        <v>1700</v>
      </c>
      <c r="H100" s="22">
        <f t="shared" si="8"/>
        <v>20500</v>
      </c>
      <c r="I100" s="29">
        <f t="shared" si="9"/>
        <v>22200</v>
      </c>
    </row>
    <row r="101" spans="1:9" s="5" customFormat="1" ht="26.25" customHeight="1">
      <c r="A101" s="82" t="s">
        <v>1412</v>
      </c>
      <c r="B101" s="90" t="s">
        <v>725</v>
      </c>
      <c r="C101" s="59" t="s">
        <v>1397</v>
      </c>
      <c r="D101" s="26">
        <v>36</v>
      </c>
      <c r="E101" s="27">
        <v>15</v>
      </c>
      <c r="F101" s="27">
        <v>280</v>
      </c>
      <c r="G101" s="22">
        <f t="shared" si="7"/>
        <v>675</v>
      </c>
      <c r="H101" s="22">
        <f t="shared" si="8"/>
        <v>12600</v>
      </c>
      <c r="I101" s="29">
        <f t="shared" si="9"/>
        <v>13275</v>
      </c>
    </row>
    <row r="102" spans="1:9" s="5" customFormat="1" ht="15" customHeight="1">
      <c r="A102" s="82" t="s">
        <v>1366</v>
      </c>
      <c r="B102" s="44" t="s">
        <v>1473</v>
      </c>
      <c r="C102" s="57" t="s">
        <v>1397</v>
      </c>
      <c r="D102" s="26">
        <v>700</v>
      </c>
      <c r="E102" s="27">
        <v>15</v>
      </c>
      <c r="F102" s="27">
        <v>62</v>
      </c>
      <c r="G102" s="22">
        <f t="shared" si="7"/>
        <v>13125</v>
      </c>
      <c r="H102" s="22">
        <f t="shared" si="8"/>
        <v>54250</v>
      </c>
      <c r="I102" s="29">
        <f t="shared" si="9"/>
        <v>67375</v>
      </c>
    </row>
    <row r="103" spans="1:9" s="5" customFormat="1" ht="15" customHeight="1">
      <c r="A103" s="82" t="s">
        <v>1367</v>
      </c>
      <c r="B103" s="44" t="s">
        <v>1490</v>
      </c>
      <c r="C103" s="57" t="s">
        <v>1397</v>
      </c>
      <c r="D103" s="26">
        <v>70</v>
      </c>
      <c r="E103" s="27">
        <v>15</v>
      </c>
      <c r="F103" s="27">
        <v>80</v>
      </c>
      <c r="G103" s="22">
        <f t="shared" si="7"/>
        <v>1312.5</v>
      </c>
      <c r="H103" s="22">
        <f t="shared" si="8"/>
        <v>7000</v>
      </c>
      <c r="I103" s="29">
        <f t="shared" si="9"/>
        <v>8312.5</v>
      </c>
    </row>
    <row r="104" spans="1:9" s="5" customFormat="1" ht="15" customHeight="1">
      <c r="A104" s="82" t="s">
        <v>1368</v>
      </c>
      <c r="B104" s="44" t="s">
        <v>1489</v>
      </c>
      <c r="C104" s="57" t="s">
        <v>1397</v>
      </c>
      <c r="D104" s="26">
        <v>110</v>
      </c>
      <c r="E104" s="27">
        <v>20</v>
      </c>
      <c r="F104" s="27">
        <v>72</v>
      </c>
      <c r="G104" s="22">
        <f t="shared" si="7"/>
        <v>2750</v>
      </c>
      <c r="H104" s="22">
        <f t="shared" si="8"/>
        <v>9900</v>
      </c>
      <c r="I104" s="29">
        <f t="shared" si="9"/>
        <v>12650</v>
      </c>
    </row>
    <row r="105" spans="1:9" s="8" customFormat="1" ht="15" customHeight="1">
      <c r="A105" s="82" t="s">
        <v>1369</v>
      </c>
      <c r="B105" s="44" t="s">
        <v>1462</v>
      </c>
      <c r="C105" s="57" t="s">
        <v>1397</v>
      </c>
      <c r="D105" s="147">
        <v>40</v>
      </c>
      <c r="E105" s="27">
        <v>20</v>
      </c>
      <c r="F105" s="27">
        <v>33.78</v>
      </c>
      <c r="G105" s="22">
        <f t="shared" si="7"/>
        <v>1000</v>
      </c>
      <c r="H105" s="22">
        <f t="shared" si="8"/>
        <v>1689</v>
      </c>
      <c r="I105" s="29">
        <f t="shared" si="9"/>
        <v>2689</v>
      </c>
    </row>
    <row r="106" spans="1:9" s="8" customFormat="1" ht="15" customHeight="1">
      <c r="A106" s="82" t="s">
        <v>1987</v>
      </c>
      <c r="B106" s="44" t="s">
        <v>810</v>
      </c>
      <c r="C106" s="57" t="s">
        <v>1397</v>
      </c>
      <c r="D106" s="147">
        <v>50</v>
      </c>
      <c r="E106" s="27">
        <v>18</v>
      </c>
      <c r="F106" s="27">
        <v>49.35</v>
      </c>
      <c r="G106" s="22">
        <f t="shared" si="7"/>
        <v>1125</v>
      </c>
      <c r="H106" s="22">
        <f t="shared" si="8"/>
        <v>3084.38</v>
      </c>
      <c r="I106" s="29">
        <f t="shared" si="9"/>
        <v>4209.38</v>
      </c>
    </row>
    <row r="107" spans="1:9" s="8" customFormat="1" ht="15" customHeight="1">
      <c r="A107" s="82" t="s">
        <v>1988</v>
      </c>
      <c r="B107" s="44" t="s">
        <v>1487</v>
      </c>
      <c r="C107" s="57" t="s">
        <v>1397</v>
      </c>
      <c r="D107" s="147">
        <v>12</v>
      </c>
      <c r="E107" s="27">
        <v>20</v>
      </c>
      <c r="F107" s="27">
        <v>94.91</v>
      </c>
      <c r="G107" s="22">
        <f t="shared" si="7"/>
        <v>300</v>
      </c>
      <c r="H107" s="22">
        <f t="shared" si="8"/>
        <v>1423.65</v>
      </c>
      <c r="I107" s="29">
        <f t="shared" si="9"/>
        <v>1723.65</v>
      </c>
    </row>
    <row r="108" spans="1:9" s="8" customFormat="1" ht="15" customHeight="1">
      <c r="A108" s="82" t="s">
        <v>1989</v>
      </c>
      <c r="B108" s="44" t="s">
        <v>1488</v>
      </c>
      <c r="C108" s="57" t="s">
        <v>1397</v>
      </c>
      <c r="D108" s="147">
        <v>20</v>
      </c>
      <c r="E108" s="27">
        <v>18</v>
      </c>
      <c r="F108" s="27">
        <v>39.26</v>
      </c>
      <c r="G108" s="22">
        <f t="shared" si="7"/>
        <v>450</v>
      </c>
      <c r="H108" s="22">
        <f t="shared" si="8"/>
        <v>981.5</v>
      </c>
      <c r="I108" s="29">
        <f t="shared" si="9"/>
        <v>1431.5</v>
      </c>
    </row>
    <row r="109" spans="1:9" s="8" customFormat="1" ht="15" customHeight="1">
      <c r="A109" s="82" t="s">
        <v>1990</v>
      </c>
      <c r="B109" s="44" t="s">
        <v>1954</v>
      </c>
      <c r="C109" s="57" t="s">
        <v>1397</v>
      </c>
      <c r="D109" s="147">
        <v>12</v>
      </c>
      <c r="E109" s="27">
        <v>15</v>
      </c>
      <c r="F109" s="27">
        <v>180</v>
      </c>
      <c r="G109" s="22">
        <f t="shared" si="7"/>
        <v>225</v>
      </c>
      <c r="H109" s="22">
        <f t="shared" si="8"/>
        <v>2700</v>
      </c>
      <c r="I109" s="29">
        <f t="shared" si="9"/>
        <v>2925</v>
      </c>
    </row>
    <row r="110" spans="1:9" s="3" customFormat="1" ht="12.75">
      <c r="A110" s="100">
        <v>7</v>
      </c>
      <c r="B110" s="45" t="s">
        <v>1941</v>
      </c>
      <c r="C110" s="58"/>
      <c r="D110" s="28"/>
      <c r="E110" s="28"/>
      <c r="F110" s="28"/>
      <c r="G110" s="28"/>
      <c r="H110" s="28"/>
      <c r="I110" s="80"/>
    </row>
    <row r="111" spans="1:9" ht="12.75">
      <c r="A111" s="139" t="s">
        <v>1370</v>
      </c>
      <c r="B111" s="50" t="s">
        <v>563</v>
      </c>
      <c r="C111" s="69"/>
      <c r="D111" s="32"/>
      <c r="E111" s="32"/>
      <c r="F111" s="32"/>
      <c r="G111" s="32"/>
      <c r="H111" s="32"/>
      <c r="I111" s="33"/>
    </row>
    <row r="112" spans="1:9" s="5" customFormat="1" ht="25.5" customHeight="1">
      <c r="A112" s="82" t="s">
        <v>2000</v>
      </c>
      <c r="B112" s="90" t="s">
        <v>685</v>
      </c>
      <c r="C112" s="57" t="s">
        <v>1414</v>
      </c>
      <c r="D112" s="26">
        <v>20</v>
      </c>
      <c r="E112" s="27">
        <v>20</v>
      </c>
      <c r="F112" s="27">
        <v>220</v>
      </c>
      <c r="G112" s="22">
        <f>ROUND((D112*E112*$G$14)+(D112*E112),2)</f>
        <v>500</v>
      </c>
      <c r="H112" s="22">
        <f>ROUND((D112*F112*$H$14)+(D112*F112),2)</f>
        <v>5500</v>
      </c>
      <c r="I112" s="29">
        <f>H112+G112</f>
        <v>6000</v>
      </c>
    </row>
    <row r="113" spans="1:9" s="5" customFormat="1" ht="25.5" customHeight="1">
      <c r="A113" s="82" t="s">
        <v>2001</v>
      </c>
      <c r="B113" s="90" t="s">
        <v>727</v>
      </c>
      <c r="C113" s="57" t="s">
        <v>1414</v>
      </c>
      <c r="D113" s="26">
        <v>40</v>
      </c>
      <c r="E113" s="27">
        <v>20</v>
      </c>
      <c r="F113" s="27">
        <v>250</v>
      </c>
      <c r="G113" s="22">
        <f>ROUND((D113*E113*$G$14)+(D113*E113),2)</f>
        <v>1000</v>
      </c>
      <c r="H113" s="22">
        <f>ROUND((D113*F113*$H$14)+(D113*F113),2)</f>
        <v>12500</v>
      </c>
      <c r="I113" s="29">
        <f>H113+G113</f>
        <v>13500</v>
      </c>
    </row>
    <row r="114" spans="1:9" s="5" customFormat="1" ht="25.5" customHeight="1">
      <c r="A114" s="82" t="s">
        <v>2002</v>
      </c>
      <c r="B114" s="90" t="s">
        <v>728</v>
      </c>
      <c r="C114" s="57" t="s">
        <v>1414</v>
      </c>
      <c r="D114" s="26">
        <v>20</v>
      </c>
      <c r="E114" s="27">
        <v>20</v>
      </c>
      <c r="F114" s="27">
        <v>295</v>
      </c>
      <c r="G114" s="22">
        <f>ROUND((D114*E114*$G$14)+(D114*E114),2)</f>
        <v>500</v>
      </c>
      <c r="H114" s="22">
        <f>ROUND((D114*F114*$H$14)+(D114*F114),2)</f>
        <v>7375</v>
      </c>
      <c r="I114" s="29">
        <f>H114+G114</f>
        <v>7875</v>
      </c>
    </row>
    <row r="115" spans="1:9" s="5" customFormat="1" ht="25.5" customHeight="1">
      <c r="A115" s="82" t="s">
        <v>2003</v>
      </c>
      <c r="B115" s="90" t="s">
        <v>734</v>
      </c>
      <c r="C115" s="57" t="s">
        <v>1414</v>
      </c>
      <c r="D115" s="26">
        <v>30</v>
      </c>
      <c r="E115" s="27">
        <v>50</v>
      </c>
      <c r="F115" s="27">
        <v>250</v>
      </c>
      <c r="G115" s="22">
        <f>ROUND((D115*E115*$G$14)+(D115*E115),2)</f>
        <v>1875</v>
      </c>
      <c r="H115" s="22">
        <f>ROUND((D115*F115*$H$14)+(D115*F115),2)</f>
        <v>9375</v>
      </c>
      <c r="I115" s="29">
        <f>H115+G115</f>
        <v>11250</v>
      </c>
    </row>
    <row r="116" spans="1:9" s="5" customFormat="1" ht="25.5" customHeight="1">
      <c r="A116" s="82" t="s">
        <v>2004</v>
      </c>
      <c r="B116" s="90" t="s">
        <v>729</v>
      </c>
      <c r="C116" s="57" t="s">
        <v>1414</v>
      </c>
      <c r="D116" s="26">
        <v>10</v>
      </c>
      <c r="E116" s="27">
        <v>50</v>
      </c>
      <c r="F116" s="27">
        <v>280</v>
      </c>
      <c r="G116" s="22">
        <f>ROUND((D116*E116*$G$14)+(D116*E116),2)</f>
        <v>625</v>
      </c>
      <c r="H116" s="22">
        <f>ROUND((D116*F116*$H$14)+(D116*F116),2)</f>
        <v>3500</v>
      </c>
      <c r="I116" s="29">
        <f>H116+G116</f>
        <v>4125</v>
      </c>
    </row>
    <row r="117" spans="1:9" ht="12.75">
      <c r="A117" s="139" t="s">
        <v>1371</v>
      </c>
      <c r="B117" s="50" t="s">
        <v>1943</v>
      </c>
      <c r="C117" s="69"/>
      <c r="D117" s="32"/>
      <c r="E117" s="32"/>
      <c r="F117" s="32"/>
      <c r="G117" s="32"/>
      <c r="H117" s="32"/>
      <c r="I117" s="33"/>
    </row>
    <row r="118" spans="1:9" s="4" customFormat="1" ht="15" customHeight="1">
      <c r="A118" s="82" t="s">
        <v>2005</v>
      </c>
      <c r="B118" s="47" t="s">
        <v>568</v>
      </c>
      <c r="C118" s="61" t="s">
        <v>1397</v>
      </c>
      <c r="D118" s="26">
        <v>33</v>
      </c>
      <c r="E118" s="27">
        <v>65</v>
      </c>
      <c r="F118" s="27">
        <v>295</v>
      </c>
      <c r="G118" s="22">
        <f aca="true" t="shared" si="10" ref="G118:G132">ROUND((D118*E118*$G$14)+(D118*E118),2)</f>
        <v>2681.25</v>
      </c>
      <c r="H118" s="22">
        <f aca="true" t="shared" si="11" ref="H118:H132">ROUND((D118*F118*$H$14)+(D118*F118),2)</f>
        <v>12168.75</v>
      </c>
      <c r="I118" s="29">
        <f>H118+G118</f>
        <v>14850</v>
      </c>
    </row>
    <row r="119" spans="1:9" s="4" customFormat="1" ht="15" customHeight="1">
      <c r="A119" s="82" t="s">
        <v>2006</v>
      </c>
      <c r="B119" s="47" t="s">
        <v>570</v>
      </c>
      <c r="C119" s="61" t="s">
        <v>1397</v>
      </c>
      <c r="D119" s="26">
        <v>4</v>
      </c>
      <c r="E119" s="27">
        <v>65</v>
      </c>
      <c r="F119" s="27">
        <v>280</v>
      </c>
      <c r="G119" s="22">
        <f t="shared" si="10"/>
        <v>325</v>
      </c>
      <c r="H119" s="22">
        <f t="shared" si="11"/>
        <v>1400</v>
      </c>
      <c r="I119" s="29">
        <f aca="true" t="shared" si="12" ref="I119:I130">H119+G119</f>
        <v>1725</v>
      </c>
    </row>
    <row r="120" spans="1:9" s="4" customFormat="1" ht="15" customHeight="1">
      <c r="A120" s="82" t="s">
        <v>2007</v>
      </c>
      <c r="B120" s="47" t="s">
        <v>1983</v>
      </c>
      <c r="C120" s="61" t="s">
        <v>1397</v>
      </c>
      <c r="D120" s="26">
        <v>12</v>
      </c>
      <c r="E120" s="27">
        <v>65</v>
      </c>
      <c r="F120" s="27">
        <v>300</v>
      </c>
      <c r="G120" s="22">
        <f t="shared" si="10"/>
        <v>975</v>
      </c>
      <c r="H120" s="22">
        <f t="shared" si="11"/>
        <v>4500</v>
      </c>
      <c r="I120" s="29">
        <f t="shared" si="12"/>
        <v>5475</v>
      </c>
    </row>
    <row r="121" spans="1:9" s="4" customFormat="1" ht="15" customHeight="1">
      <c r="A121" s="82" t="s">
        <v>2008</v>
      </c>
      <c r="B121" s="47" t="s">
        <v>571</v>
      </c>
      <c r="C121" s="61" t="s">
        <v>1397</v>
      </c>
      <c r="D121" s="26">
        <v>5</v>
      </c>
      <c r="E121" s="27">
        <v>65</v>
      </c>
      <c r="F121" s="27">
        <v>200</v>
      </c>
      <c r="G121" s="22">
        <f t="shared" si="10"/>
        <v>406.25</v>
      </c>
      <c r="H121" s="22">
        <f t="shared" si="11"/>
        <v>1250</v>
      </c>
      <c r="I121" s="29">
        <f t="shared" si="12"/>
        <v>1656.25</v>
      </c>
    </row>
    <row r="122" spans="1:9" s="4" customFormat="1" ht="15" customHeight="1">
      <c r="A122" s="82" t="s">
        <v>2009</v>
      </c>
      <c r="B122" s="94" t="s">
        <v>1984</v>
      </c>
      <c r="C122" s="61" t="s">
        <v>1397</v>
      </c>
      <c r="D122" s="26">
        <v>36</v>
      </c>
      <c r="E122" s="27">
        <v>65</v>
      </c>
      <c r="F122" s="27">
        <v>250</v>
      </c>
      <c r="G122" s="22">
        <f t="shared" si="10"/>
        <v>2925</v>
      </c>
      <c r="H122" s="22">
        <f t="shared" si="11"/>
        <v>11250</v>
      </c>
      <c r="I122" s="29">
        <f t="shared" si="12"/>
        <v>14175</v>
      </c>
    </row>
    <row r="123" spans="1:9" s="4" customFormat="1" ht="15" customHeight="1">
      <c r="A123" s="82" t="s">
        <v>2010</v>
      </c>
      <c r="B123" s="47" t="s">
        <v>572</v>
      </c>
      <c r="C123" s="61" t="s">
        <v>1397</v>
      </c>
      <c r="D123" s="26">
        <v>5</v>
      </c>
      <c r="E123" s="27">
        <v>65</v>
      </c>
      <c r="F123" s="27">
        <v>180</v>
      </c>
      <c r="G123" s="22">
        <f t="shared" si="10"/>
        <v>406.25</v>
      </c>
      <c r="H123" s="22">
        <f t="shared" si="11"/>
        <v>1125</v>
      </c>
      <c r="I123" s="29">
        <f t="shared" si="12"/>
        <v>1531.25</v>
      </c>
    </row>
    <row r="124" spans="1:9" s="4" customFormat="1" ht="15" customHeight="1">
      <c r="A124" s="82" t="s">
        <v>2011</v>
      </c>
      <c r="B124" s="94" t="s">
        <v>567</v>
      </c>
      <c r="C124" s="61" t="s">
        <v>1397</v>
      </c>
      <c r="D124" s="26">
        <v>11</v>
      </c>
      <c r="E124" s="27">
        <v>65</v>
      </c>
      <c r="F124" s="27">
        <v>450</v>
      </c>
      <c r="G124" s="22">
        <f t="shared" si="10"/>
        <v>893.75</v>
      </c>
      <c r="H124" s="22">
        <f t="shared" si="11"/>
        <v>6187.5</v>
      </c>
      <c r="I124" s="29">
        <f t="shared" si="12"/>
        <v>7081.25</v>
      </c>
    </row>
    <row r="125" spans="1:9" s="4" customFormat="1" ht="15" customHeight="1">
      <c r="A125" s="82" t="s">
        <v>2012</v>
      </c>
      <c r="B125" s="47" t="s">
        <v>569</v>
      </c>
      <c r="C125" s="61" t="s">
        <v>1397</v>
      </c>
      <c r="D125" s="26">
        <v>22</v>
      </c>
      <c r="E125" s="27">
        <v>50</v>
      </c>
      <c r="F125" s="27">
        <v>295</v>
      </c>
      <c r="G125" s="22">
        <f t="shared" si="10"/>
        <v>1375</v>
      </c>
      <c r="H125" s="22">
        <f t="shared" si="11"/>
        <v>8112.5</v>
      </c>
      <c r="I125" s="29">
        <f t="shared" si="12"/>
        <v>9487.5</v>
      </c>
    </row>
    <row r="126" spans="1:9" s="4" customFormat="1" ht="15" customHeight="1">
      <c r="A126" s="82" t="s">
        <v>2013</v>
      </c>
      <c r="B126" s="47" t="s">
        <v>1985</v>
      </c>
      <c r="C126" s="61" t="s">
        <v>1397</v>
      </c>
      <c r="D126" s="26">
        <v>11</v>
      </c>
      <c r="E126" s="27">
        <v>50</v>
      </c>
      <c r="F126" s="27">
        <v>300</v>
      </c>
      <c r="G126" s="22">
        <f t="shared" si="10"/>
        <v>687.5</v>
      </c>
      <c r="H126" s="22">
        <f t="shared" si="11"/>
        <v>4125</v>
      </c>
      <c r="I126" s="29">
        <f t="shared" si="12"/>
        <v>4812.5</v>
      </c>
    </row>
    <row r="127" spans="1:9" s="4" customFormat="1" ht="15" customHeight="1">
      <c r="A127" s="82" t="s">
        <v>2014</v>
      </c>
      <c r="B127" s="47" t="s">
        <v>565</v>
      </c>
      <c r="C127" s="61" t="s">
        <v>1397</v>
      </c>
      <c r="D127" s="26">
        <v>30</v>
      </c>
      <c r="E127" s="27">
        <v>50</v>
      </c>
      <c r="F127" s="27">
        <v>250</v>
      </c>
      <c r="G127" s="22">
        <f t="shared" si="10"/>
        <v>1875</v>
      </c>
      <c r="H127" s="22">
        <f t="shared" si="11"/>
        <v>9375</v>
      </c>
      <c r="I127" s="29">
        <f t="shared" si="12"/>
        <v>11250</v>
      </c>
    </row>
    <row r="128" spans="1:9" s="4" customFormat="1" ht="15" customHeight="1">
      <c r="A128" s="82" t="s">
        <v>2015</v>
      </c>
      <c r="B128" s="47" t="s">
        <v>573</v>
      </c>
      <c r="C128" s="61" t="s">
        <v>1397</v>
      </c>
      <c r="D128" s="26">
        <v>5</v>
      </c>
      <c r="E128" s="27">
        <v>50</v>
      </c>
      <c r="F128" s="27">
        <v>200</v>
      </c>
      <c r="G128" s="22">
        <f t="shared" si="10"/>
        <v>312.5</v>
      </c>
      <c r="H128" s="22">
        <f t="shared" si="11"/>
        <v>1250</v>
      </c>
      <c r="I128" s="29">
        <f t="shared" si="12"/>
        <v>1562.5</v>
      </c>
    </row>
    <row r="129" spans="1:9" s="4" customFormat="1" ht="15" customHeight="1">
      <c r="A129" s="82" t="s">
        <v>2016</v>
      </c>
      <c r="B129" s="47" t="s">
        <v>574</v>
      </c>
      <c r="C129" s="61" t="s">
        <v>1397</v>
      </c>
      <c r="D129" s="26">
        <v>5</v>
      </c>
      <c r="E129" s="27">
        <v>50</v>
      </c>
      <c r="F129" s="27">
        <v>320</v>
      </c>
      <c r="G129" s="22">
        <f t="shared" si="10"/>
        <v>312.5</v>
      </c>
      <c r="H129" s="22">
        <f t="shared" si="11"/>
        <v>2000</v>
      </c>
      <c r="I129" s="29">
        <f t="shared" si="12"/>
        <v>2312.5</v>
      </c>
    </row>
    <row r="130" spans="1:9" s="4" customFormat="1" ht="15" customHeight="1">
      <c r="A130" s="82" t="s">
        <v>564</v>
      </c>
      <c r="B130" s="47" t="s">
        <v>566</v>
      </c>
      <c r="C130" s="61" t="s">
        <v>1397</v>
      </c>
      <c r="D130" s="26">
        <v>5</v>
      </c>
      <c r="E130" s="27">
        <v>50</v>
      </c>
      <c r="F130" s="27">
        <v>180</v>
      </c>
      <c r="G130" s="22">
        <f t="shared" si="10"/>
        <v>312.5</v>
      </c>
      <c r="H130" s="22">
        <f t="shared" si="11"/>
        <v>1125</v>
      </c>
      <c r="I130" s="29">
        <f t="shared" si="12"/>
        <v>1437.5</v>
      </c>
    </row>
    <row r="131" spans="1:9" s="4" customFormat="1" ht="15" customHeight="1">
      <c r="A131" s="82" t="s">
        <v>730</v>
      </c>
      <c r="B131" s="47" t="s">
        <v>732</v>
      </c>
      <c r="C131" s="61" t="s">
        <v>1397</v>
      </c>
      <c r="D131" s="26">
        <v>15</v>
      </c>
      <c r="E131" s="27">
        <v>50</v>
      </c>
      <c r="F131" s="27">
        <v>250</v>
      </c>
      <c r="G131" s="22">
        <f t="shared" si="10"/>
        <v>937.5</v>
      </c>
      <c r="H131" s="22">
        <f t="shared" si="11"/>
        <v>4687.5</v>
      </c>
      <c r="I131" s="29">
        <f>H131+G131</f>
        <v>5625</v>
      </c>
    </row>
    <row r="132" spans="1:9" s="4" customFormat="1" ht="15" customHeight="1">
      <c r="A132" s="82" t="s">
        <v>731</v>
      </c>
      <c r="B132" s="47" t="s">
        <v>733</v>
      </c>
      <c r="C132" s="61" t="s">
        <v>1397</v>
      </c>
      <c r="D132" s="26">
        <v>12</v>
      </c>
      <c r="E132" s="27">
        <v>50</v>
      </c>
      <c r="F132" s="27">
        <v>180</v>
      </c>
      <c r="G132" s="22">
        <f t="shared" si="10"/>
        <v>750</v>
      </c>
      <c r="H132" s="22">
        <f t="shared" si="11"/>
        <v>2700</v>
      </c>
      <c r="I132" s="29">
        <f>H132+G132</f>
        <v>3450</v>
      </c>
    </row>
    <row r="133" spans="1:9" ht="12.75">
      <c r="A133" s="139" t="s">
        <v>1372</v>
      </c>
      <c r="B133" s="50" t="s">
        <v>1942</v>
      </c>
      <c r="C133" s="69"/>
      <c r="D133" s="32"/>
      <c r="E133" s="32"/>
      <c r="F133" s="32"/>
      <c r="G133" s="32"/>
      <c r="H133" s="32"/>
      <c r="I133" s="33"/>
    </row>
    <row r="134" spans="1:9" s="5" customFormat="1" ht="24.75" customHeight="1">
      <c r="A134" s="82" t="s">
        <v>2017</v>
      </c>
      <c r="B134" s="90" t="s">
        <v>735</v>
      </c>
      <c r="C134" s="62" t="s">
        <v>1399</v>
      </c>
      <c r="D134" s="26">
        <v>40</v>
      </c>
      <c r="E134" s="27">
        <v>65</v>
      </c>
      <c r="F134" s="27">
        <v>500</v>
      </c>
      <c r="G134" s="22">
        <f aca="true" t="shared" si="13" ref="G134:G140">ROUND((D134*E134*$G$14)+(D134*E134),2)</f>
        <v>3250</v>
      </c>
      <c r="H134" s="22">
        <f aca="true" t="shared" si="14" ref="H134:H140">ROUND((D134*F134*$H$14)+(D134*F134),2)</f>
        <v>25000</v>
      </c>
      <c r="I134" s="29">
        <f aca="true" t="shared" si="15" ref="I134:I140">H134+G134</f>
        <v>28250</v>
      </c>
    </row>
    <row r="135" spans="1:9" s="5" customFormat="1" ht="24" customHeight="1">
      <c r="A135" s="82" t="s">
        <v>2018</v>
      </c>
      <c r="B135" s="90" t="s">
        <v>736</v>
      </c>
      <c r="C135" s="62" t="s">
        <v>1399</v>
      </c>
      <c r="D135" s="26">
        <v>20</v>
      </c>
      <c r="E135" s="27">
        <v>65</v>
      </c>
      <c r="F135" s="27">
        <v>600</v>
      </c>
      <c r="G135" s="22">
        <f t="shared" si="13"/>
        <v>1625</v>
      </c>
      <c r="H135" s="22">
        <f t="shared" si="14"/>
        <v>15000</v>
      </c>
      <c r="I135" s="29">
        <f t="shared" si="15"/>
        <v>16625</v>
      </c>
    </row>
    <row r="136" spans="1:9" s="5" customFormat="1" ht="15" customHeight="1">
      <c r="A136" s="82" t="s">
        <v>2019</v>
      </c>
      <c r="B136" s="90" t="s">
        <v>812</v>
      </c>
      <c r="C136" s="62" t="s">
        <v>1398</v>
      </c>
      <c r="D136" s="26">
        <v>20</v>
      </c>
      <c r="E136" s="27">
        <v>20</v>
      </c>
      <c r="F136" s="27">
        <v>100</v>
      </c>
      <c r="G136" s="22">
        <f t="shared" si="13"/>
        <v>500</v>
      </c>
      <c r="H136" s="22">
        <f t="shared" si="14"/>
        <v>2500</v>
      </c>
      <c r="I136" s="29">
        <f t="shared" si="15"/>
        <v>3000</v>
      </c>
    </row>
    <row r="137" spans="1:9" s="5" customFormat="1" ht="53.25" customHeight="1">
      <c r="A137" s="82" t="s">
        <v>2034</v>
      </c>
      <c r="B137" s="91" t="s">
        <v>737</v>
      </c>
      <c r="C137" s="62" t="s">
        <v>1399</v>
      </c>
      <c r="D137" s="26">
        <v>16</v>
      </c>
      <c r="E137" s="27">
        <v>65</v>
      </c>
      <c r="F137" s="27">
        <v>1000</v>
      </c>
      <c r="G137" s="22">
        <f t="shared" si="13"/>
        <v>1300</v>
      </c>
      <c r="H137" s="22">
        <f t="shared" si="14"/>
        <v>20000</v>
      </c>
      <c r="I137" s="29">
        <f t="shared" si="15"/>
        <v>21300</v>
      </c>
    </row>
    <row r="138" spans="1:9" s="4" customFormat="1" ht="15" customHeight="1">
      <c r="A138" s="82" t="s">
        <v>590</v>
      </c>
      <c r="B138" s="47" t="s">
        <v>593</v>
      </c>
      <c r="C138" s="61" t="s">
        <v>1397</v>
      </c>
      <c r="D138" s="26">
        <v>4</v>
      </c>
      <c r="E138" s="27">
        <v>30</v>
      </c>
      <c r="F138" s="27">
        <v>700</v>
      </c>
      <c r="G138" s="22">
        <f t="shared" si="13"/>
        <v>150</v>
      </c>
      <c r="H138" s="22">
        <f t="shared" si="14"/>
        <v>3500</v>
      </c>
      <c r="I138" s="29">
        <f t="shared" si="15"/>
        <v>3650</v>
      </c>
    </row>
    <row r="139" spans="1:9" s="4" customFormat="1" ht="15" customHeight="1">
      <c r="A139" s="82" t="s">
        <v>591</v>
      </c>
      <c r="B139" s="47" t="s">
        <v>594</v>
      </c>
      <c r="C139" s="61" t="s">
        <v>1397</v>
      </c>
      <c r="D139" s="26">
        <v>1.5</v>
      </c>
      <c r="E139" s="27">
        <v>30</v>
      </c>
      <c r="F139" s="27">
        <v>380</v>
      </c>
      <c r="G139" s="22">
        <f t="shared" si="13"/>
        <v>56.25</v>
      </c>
      <c r="H139" s="22">
        <f t="shared" si="14"/>
        <v>712.5</v>
      </c>
      <c r="I139" s="29">
        <f t="shared" si="15"/>
        <v>768.75</v>
      </c>
    </row>
    <row r="140" spans="1:9" s="4" customFormat="1" ht="15" customHeight="1">
      <c r="A140" s="82" t="s">
        <v>592</v>
      </c>
      <c r="B140" s="47" t="s">
        <v>595</v>
      </c>
      <c r="C140" s="61" t="s">
        <v>1397</v>
      </c>
      <c r="D140" s="26">
        <v>1</v>
      </c>
      <c r="E140" s="27">
        <v>30</v>
      </c>
      <c r="F140" s="27">
        <v>250</v>
      </c>
      <c r="G140" s="22">
        <f t="shared" si="13"/>
        <v>37.5</v>
      </c>
      <c r="H140" s="22">
        <f t="shared" si="14"/>
        <v>312.5</v>
      </c>
      <c r="I140" s="29">
        <f t="shared" si="15"/>
        <v>350</v>
      </c>
    </row>
    <row r="141" spans="1:9" s="3" customFormat="1" ht="12.75">
      <c r="A141" s="79">
        <v>8</v>
      </c>
      <c r="B141" s="45" t="s">
        <v>1788</v>
      </c>
      <c r="C141" s="58"/>
      <c r="D141" s="28"/>
      <c r="E141" s="28"/>
      <c r="F141" s="28"/>
      <c r="G141" s="28"/>
      <c r="H141" s="28"/>
      <c r="I141" s="80"/>
    </row>
    <row r="142" spans="1:9" s="4" customFormat="1" ht="25.5" customHeight="1">
      <c r="A142" s="134" t="s">
        <v>1415</v>
      </c>
      <c r="B142" s="90" t="s">
        <v>682</v>
      </c>
      <c r="C142" s="57" t="s">
        <v>1397</v>
      </c>
      <c r="D142" s="26">
        <v>80</v>
      </c>
      <c r="E142" s="27">
        <v>12.5</v>
      </c>
      <c r="F142" s="27">
        <v>210</v>
      </c>
      <c r="G142" s="22">
        <f aca="true" t="shared" si="16" ref="G142:G149">ROUND((D142*E142*$G$14)+(D142*E142),2)</f>
        <v>1250</v>
      </c>
      <c r="H142" s="22">
        <f aca="true" t="shared" si="17" ref="H142:H149">ROUND((D142*F142*$H$14)+(D142*F142),2)</f>
        <v>21000</v>
      </c>
      <c r="I142" s="29">
        <f aca="true" t="shared" si="18" ref="I142:I149">H142+G142</f>
        <v>22250</v>
      </c>
    </row>
    <row r="143" spans="1:9" s="4" customFormat="1" ht="27" customHeight="1">
      <c r="A143" s="134" t="s">
        <v>1416</v>
      </c>
      <c r="B143" s="90" t="s">
        <v>683</v>
      </c>
      <c r="C143" s="57" t="s">
        <v>1397</v>
      </c>
      <c r="D143" s="26">
        <v>120</v>
      </c>
      <c r="E143" s="27">
        <v>12.5</v>
      </c>
      <c r="F143" s="27">
        <v>210</v>
      </c>
      <c r="G143" s="22">
        <f t="shared" si="16"/>
        <v>1875</v>
      </c>
      <c r="H143" s="22">
        <f t="shared" si="17"/>
        <v>31500</v>
      </c>
      <c r="I143" s="29">
        <f>H143+G143</f>
        <v>33375</v>
      </c>
    </row>
    <row r="144" spans="1:9" s="4" customFormat="1" ht="15" customHeight="1">
      <c r="A144" s="134" t="s">
        <v>1417</v>
      </c>
      <c r="B144" s="90" t="s">
        <v>1789</v>
      </c>
      <c r="C144" s="59" t="s">
        <v>1397</v>
      </c>
      <c r="D144" s="26">
        <v>480</v>
      </c>
      <c r="E144" s="27">
        <v>12.5</v>
      </c>
      <c r="F144" s="27">
        <v>220</v>
      </c>
      <c r="G144" s="22">
        <f t="shared" si="16"/>
        <v>7500</v>
      </c>
      <c r="H144" s="22">
        <f t="shared" si="17"/>
        <v>132000</v>
      </c>
      <c r="I144" s="29">
        <f t="shared" si="18"/>
        <v>139500</v>
      </c>
    </row>
    <row r="145" spans="1:9" s="4" customFormat="1" ht="15" customHeight="1">
      <c r="A145" s="134" t="s">
        <v>2020</v>
      </c>
      <c r="B145" s="90" t="s">
        <v>1790</v>
      </c>
      <c r="C145" s="59" t="s">
        <v>1397</v>
      </c>
      <c r="D145" s="26">
        <v>5</v>
      </c>
      <c r="E145" s="27">
        <v>12.5</v>
      </c>
      <c r="F145" s="27">
        <v>180</v>
      </c>
      <c r="G145" s="22">
        <f t="shared" si="16"/>
        <v>78.13</v>
      </c>
      <c r="H145" s="22">
        <f t="shared" si="17"/>
        <v>1125</v>
      </c>
      <c r="I145" s="29">
        <f t="shared" si="18"/>
        <v>1203.13</v>
      </c>
    </row>
    <row r="146" spans="1:9" s="4" customFormat="1" ht="15" customHeight="1">
      <c r="A146" s="134" t="s">
        <v>2021</v>
      </c>
      <c r="B146" s="90" t="s">
        <v>1791</v>
      </c>
      <c r="C146" s="57" t="s">
        <v>1397</v>
      </c>
      <c r="D146" s="26">
        <v>10</v>
      </c>
      <c r="E146" s="27">
        <v>10</v>
      </c>
      <c r="F146" s="27">
        <v>80</v>
      </c>
      <c r="G146" s="22">
        <f t="shared" si="16"/>
        <v>125</v>
      </c>
      <c r="H146" s="22">
        <f t="shared" si="17"/>
        <v>1000</v>
      </c>
      <c r="I146" s="29">
        <f t="shared" si="18"/>
        <v>1125</v>
      </c>
    </row>
    <row r="147" spans="1:9" s="4" customFormat="1" ht="15" customHeight="1">
      <c r="A147" s="134" t="s">
        <v>2022</v>
      </c>
      <c r="B147" s="90" t="s">
        <v>684</v>
      </c>
      <c r="C147" s="57" t="s">
        <v>1397</v>
      </c>
      <c r="D147" s="26">
        <v>12</v>
      </c>
      <c r="E147" s="27">
        <v>10</v>
      </c>
      <c r="F147" s="27">
        <v>80</v>
      </c>
      <c r="G147" s="22">
        <f t="shared" si="16"/>
        <v>150</v>
      </c>
      <c r="H147" s="22">
        <f t="shared" si="17"/>
        <v>1200</v>
      </c>
      <c r="I147" s="29">
        <f t="shared" si="18"/>
        <v>1350</v>
      </c>
    </row>
    <row r="148" spans="1:9" s="4" customFormat="1" ht="25.5" customHeight="1">
      <c r="A148" s="134" t="s">
        <v>2023</v>
      </c>
      <c r="B148" s="90" t="s">
        <v>687</v>
      </c>
      <c r="C148" s="59" t="s">
        <v>1399</v>
      </c>
      <c r="D148" s="26">
        <v>11</v>
      </c>
      <c r="E148" s="27">
        <v>100</v>
      </c>
      <c r="F148" s="27">
        <v>495</v>
      </c>
      <c r="G148" s="22">
        <f t="shared" si="16"/>
        <v>1375</v>
      </c>
      <c r="H148" s="22">
        <f t="shared" si="17"/>
        <v>6806.25</v>
      </c>
      <c r="I148" s="29">
        <f t="shared" si="18"/>
        <v>8181.25</v>
      </c>
    </row>
    <row r="149" spans="1:9" s="4" customFormat="1" ht="25.5" customHeight="1">
      <c r="A149" s="134" t="s">
        <v>738</v>
      </c>
      <c r="B149" s="90" t="s">
        <v>688</v>
      </c>
      <c r="C149" s="59" t="s">
        <v>1414</v>
      </c>
      <c r="D149" s="26">
        <v>11</v>
      </c>
      <c r="E149" s="27">
        <v>100</v>
      </c>
      <c r="F149" s="27">
        <v>990</v>
      </c>
      <c r="G149" s="22">
        <f t="shared" si="16"/>
        <v>1375</v>
      </c>
      <c r="H149" s="22">
        <f t="shared" si="17"/>
        <v>13612.5</v>
      </c>
      <c r="I149" s="29">
        <f t="shared" si="18"/>
        <v>14987.5</v>
      </c>
    </row>
    <row r="150" spans="1:9" s="3" customFormat="1" ht="12.75">
      <c r="A150" s="79">
        <v>9</v>
      </c>
      <c r="B150" s="45" t="s">
        <v>1792</v>
      </c>
      <c r="C150" s="58"/>
      <c r="D150" s="28"/>
      <c r="E150" s="28"/>
      <c r="F150" s="28"/>
      <c r="G150" s="28"/>
      <c r="H150" s="28"/>
      <c r="I150" s="80"/>
    </row>
    <row r="151" spans="1:9" s="11" customFormat="1" ht="25.5" customHeight="1">
      <c r="A151" s="78" t="s">
        <v>1374</v>
      </c>
      <c r="B151" s="90" t="s">
        <v>1939</v>
      </c>
      <c r="C151" s="61" t="s">
        <v>1397</v>
      </c>
      <c r="D151" s="26">
        <v>480</v>
      </c>
      <c r="E151" s="27">
        <v>27.5</v>
      </c>
      <c r="F151" s="27">
        <v>275</v>
      </c>
      <c r="G151" s="22">
        <f>ROUND((D151*E151*$G$14)+(D151*E151),2)</f>
        <v>16500</v>
      </c>
      <c r="H151" s="22">
        <f>ROUND((D151*F151*$H$14)+(D151*F151),2)</f>
        <v>165000</v>
      </c>
      <c r="I151" s="29">
        <f>H151+G151</f>
        <v>181500</v>
      </c>
    </row>
    <row r="152" spans="1:9" s="11" customFormat="1" ht="25.5" customHeight="1">
      <c r="A152" s="78" t="s">
        <v>1375</v>
      </c>
      <c r="B152" s="90" t="s">
        <v>739</v>
      </c>
      <c r="C152" s="61" t="s">
        <v>1397</v>
      </c>
      <c r="D152" s="26">
        <v>22</v>
      </c>
      <c r="E152" s="27">
        <v>27.5</v>
      </c>
      <c r="F152" s="27">
        <v>250</v>
      </c>
      <c r="G152" s="22">
        <f>ROUND((D152*E152*$G$14)+(D152*E152),2)</f>
        <v>756.25</v>
      </c>
      <c r="H152" s="22">
        <f>ROUND((D152*F152*$H$14)+(D152*F152),2)</f>
        <v>6875</v>
      </c>
      <c r="I152" s="29">
        <f>H152+G152</f>
        <v>7631.25</v>
      </c>
    </row>
    <row r="153" spans="1:9" s="11" customFormat="1" ht="55.5" customHeight="1">
      <c r="A153" s="78" t="s">
        <v>1471</v>
      </c>
      <c r="B153" s="93" t="s">
        <v>1937</v>
      </c>
      <c r="C153" s="61" t="s">
        <v>1397</v>
      </c>
      <c r="D153" s="26">
        <v>65</v>
      </c>
      <c r="E153" s="27">
        <v>80</v>
      </c>
      <c r="F153" s="27">
        <v>550</v>
      </c>
      <c r="G153" s="22">
        <f>ROUND((D153*E153*$G$14)+(D153*E153),2)</f>
        <v>6500</v>
      </c>
      <c r="H153" s="22">
        <f>ROUND((D153*F153*$H$14)+(D153*F153),2)</f>
        <v>44687.5</v>
      </c>
      <c r="I153" s="29">
        <f>H153+G153</f>
        <v>51187.5</v>
      </c>
    </row>
    <row r="154" spans="1:9" s="3" customFormat="1" ht="12.75">
      <c r="A154" s="79">
        <v>10</v>
      </c>
      <c r="B154" s="45" t="s">
        <v>1793</v>
      </c>
      <c r="C154" s="58"/>
      <c r="D154" s="28"/>
      <c r="E154" s="28"/>
      <c r="F154" s="28"/>
      <c r="G154" s="28"/>
      <c r="H154" s="28"/>
      <c r="I154" s="80"/>
    </row>
    <row r="155" spans="1:9" s="11" customFormat="1" ht="15" customHeight="1">
      <c r="A155" s="78" t="s">
        <v>1472</v>
      </c>
      <c r="B155" s="90" t="s">
        <v>1794</v>
      </c>
      <c r="C155" s="61" t="s">
        <v>1397</v>
      </c>
      <c r="D155" s="26">
        <v>170</v>
      </c>
      <c r="E155" s="27">
        <v>25</v>
      </c>
      <c r="F155" s="27">
        <v>210</v>
      </c>
      <c r="G155" s="22">
        <f aca="true" t="shared" si="19" ref="G155:G164">ROUND((D155*E155*$G$14)+(D155*E155),2)</f>
        <v>5312.5</v>
      </c>
      <c r="H155" s="22">
        <f aca="true" t="shared" si="20" ref="H155:H164">ROUND((D155*F155*$H$14)+(D155*F155),2)</f>
        <v>44625</v>
      </c>
      <c r="I155" s="29">
        <f aca="true" t="shared" si="21" ref="I155:I164">H155+G155</f>
        <v>49937.5</v>
      </c>
    </row>
    <row r="156" spans="1:9" s="11" customFormat="1" ht="15" customHeight="1">
      <c r="A156" s="78" t="s">
        <v>1419</v>
      </c>
      <c r="B156" s="90" t="s">
        <v>1795</v>
      </c>
      <c r="C156" s="61" t="s">
        <v>1397</v>
      </c>
      <c r="D156" s="26">
        <v>250</v>
      </c>
      <c r="E156" s="27">
        <v>25</v>
      </c>
      <c r="F156" s="27">
        <v>100</v>
      </c>
      <c r="G156" s="22">
        <f t="shared" si="19"/>
        <v>7812.5</v>
      </c>
      <c r="H156" s="22">
        <f t="shared" si="20"/>
        <v>31250</v>
      </c>
      <c r="I156" s="29">
        <f t="shared" si="21"/>
        <v>39062.5</v>
      </c>
    </row>
    <row r="157" spans="1:9" s="11" customFormat="1" ht="15" customHeight="1">
      <c r="A157" s="78" t="s">
        <v>1498</v>
      </c>
      <c r="B157" s="90" t="s">
        <v>1796</v>
      </c>
      <c r="C157" s="61" t="s">
        <v>1397</v>
      </c>
      <c r="D157" s="26">
        <v>220</v>
      </c>
      <c r="E157" s="27">
        <v>25</v>
      </c>
      <c r="F157" s="27">
        <v>180</v>
      </c>
      <c r="G157" s="22">
        <f t="shared" si="19"/>
        <v>6875</v>
      </c>
      <c r="H157" s="22">
        <f t="shared" si="20"/>
        <v>49500</v>
      </c>
      <c r="I157" s="29">
        <f t="shared" si="21"/>
        <v>56375</v>
      </c>
    </row>
    <row r="158" spans="1:9" s="11" customFormat="1" ht="25.5" customHeight="1">
      <c r="A158" s="78" t="s">
        <v>1499</v>
      </c>
      <c r="B158" s="90" t="s">
        <v>575</v>
      </c>
      <c r="C158" s="61" t="s">
        <v>1398</v>
      </c>
      <c r="D158" s="26">
        <v>170</v>
      </c>
      <c r="E158" s="27">
        <v>50</v>
      </c>
      <c r="F158" s="27">
        <v>110</v>
      </c>
      <c r="G158" s="22">
        <f t="shared" si="19"/>
        <v>10625</v>
      </c>
      <c r="H158" s="22">
        <f t="shared" si="20"/>
        <v>23375</v>
      </c>
      <c r="I158" s="29">
        <f t="shared" si="21"/>
        <v>34000</v>
      </c>
    </row>
    <row r="159" spans="1:9" s="11" customFormat="1" ht="15" customHeight="1">
      <c r="A159" s="78" t="s">
        <v>1500</v>
      </c>
      <c r="B159" s="90" t="s">
        <v>1797</v>
      </c>
      <c r="C159" s="61" t="s">
        <v>1398</v>
      </c>
      <c r="D159" s="26">
        <v>90</v>
      </c>
      <c r="E159" s="27">
        <v>25</v>
      </c>
      <c r="F159" s="27">
        <v>750</v>
      </c>
      <c r="G159" s="22">
        <f t="shared" si="19"/>
        <v>2812.5</v>
      </c>
      <c r="H159" s="22">
        <f t="shared" si="20"/>
        <v>84375</v>
      </c>
      <c r="I159" s="29">
        <f t="shared" si="21"/>
        <v>87187.5</v>
      </c>
    </row>
    <row r="160" spans="1:9" s="11" customFormat="1" ht="15" customHeight="1">
      <c r="A160" s="78" t="s">
        <v>1501</v>
      </c>
      <c r="B160" s="90" t="s">
        <v>1798</v>
      </c>
      <c r="C160" s="61" t="s">
        <v>1398</v>
      </c>
      <c r="D160" s="26">
        <v>60</v>
      </c>
      <c r="E160" s="27">
        <v>25</v>
      </c>
      <c r="F160" s="27">
        <v>225</v>
      </c>
      <c r="G160" s="22">
        <f t="shared" si="19"/>
        <v>1875</v>
      </c>
      <c r="H160" s="22">
        <f t="shared" si="20"/>
        <v>16875</v>
      </c>
      <c r="I160" s="29">
        <f t="shared" si="21"/>
        <v>18750</v>
      </c>
    </row>
    <row r="161" spans="1:9" s="11" customFormat="1" ht="15" customHeight="1">
      <c r="A161" s="78" t="s">
        <v>1502</v>
      </c>
      <c r="B161" s="90" t="s">
        <v>1885</v>
      </c>
      <c r="C161" s="61" t="s">
        <v>1398</v>
      </c>
      <c r="D161" s="26">
        <v>35</v>
      </c>
      <c r="E161" s="27">
        <v>25</v>
      </c>
      <c r="F161" s="27">
        <v>450</v>
      </c>
      <c r="G161" s="22">
        <f t="shared" si="19"/>
        <v>1093.75</v>
      </c>
      <c r="H161" s="22">
        <f t="shared" si="20"/>
        <v>19687.5</v>
      </c>
      <c r="I161" s="29">
        <f t="shared" si="21"/>
        <v>20781.25</v>
      </c>
    </row>
    <row r="162" spans="1:9" s="11" customFormat="1" ht="15" customHeight="1">
      <c r="A162" s="78" t="s">
        <v>1503</v>
      </c>
      <c r="B162" s="90" t="s">
        <v>1811</v>
      </c>
      <c r="C162" s="61" t="s">
        <v>1398</v>
      </c>
      <c r="D162" s="26">
        <v>38</v>
      </c>
      <c r="E162" s="27">
        <v>25</v>
      </c>
      <c r="F162" s="27">
        <v>780</v>
      </c>
      <c r="G162" s="22">
        <f t="shared" si="19"/>
        <v>1187.5</v>
      </c>
      <c r="H162" s="22">
        <f t="shared" si="20"/>
        <v>37050</v>
      </c>
      <c r="I162" s="29">
        <f t="shared" si="21"/>
        <v>38237.5</v>
      </c>
    </row>
    <row r="163" spans="1:9" s="9" customFormat="1" ht="25.5" customHeight="1">
      <c r="A163" s="78" t="s">
        <v>1504</v>
      </c>
      <c r="B163" s="90" t="s">
        <v>1812</v>
      </c>
      <c r="C163" s="60" t="s">
        <v>1414</v>
      </c>
      <c r="D163" s="26">
        <v>10</v>
      </c>
      <c r="E163" s="27">
        <v>500</v>
      </c>
      <c r="F163" s="27">
        <v>5250</v>
      </c>
      <c r="G163" s="22">
        <f t="shared" si="19"/>
        <v>6250</v>
      </c>
      <c r="H163" s="22">
        <f t="shared" si="20"/>
        <v>65625</v>
      </c>
      <c r="I163" s="29">
        <f t="shared" si="21"/>
        <v>71875</v>
      </c>
    </row>
    <row r="164" spans="1:9" s="9" customFormat="1" ht="25.5" customHeight="1">
      <c r="A164" s="78" t="s">
        <v>1505</v>
      </c>
      <c r="B164" s="90" t="s">
        <v>740</v>
      </c>
      <c r="C164" s="60" t="s">
        <v>1414</v>
      </c>
      <c r="D164" s="26">
        <v>7</v>
      </c>
      <c r="E164" s="27">
        <v>500</v>
      </c>
      <c r="F164" s="27">
        <v>1500</v>
      </c>
      <c r="G164" s="22">
        <f t="shared" si="19"/>
        <v>4375</v>
      </c>
      <c r="H164" s="22">
        <f t="shared" si="20"/>
        <v>13125</v>
      </c>
      <c r="I164" s="29">
        <f t="shared" si="21"/>
        <v>17500</v>
      </c>
    </row>
    <row r="165" spans="1:9" s="3" customFormat="1" ht="12.75">
      <c r="A165" s="79">
        <v>11</v>
      </c>
      <c r="B165" s="45" t="s">
        <v>1799</v>
      </c>
      <c r="C165" s="58"/>
      <c r="D165" s="28"/>
      <c r="E165" s="28"/>
      <c r="F165" s="28"/>
      <c r="G165" s="28"/>
      <c r="H165" s="28"/>
      <c r="I165" s="80"/>
    </row>
    <row r="166" spans="1:9" s="4" customFormat="1" ht="24.75" customHeight="1">
      <c r="A166" s="82" t="s">
        <v>1506</v>
      </c>
      <c r="B166" s="90" t="s">
        <v>744</v>
      </c>
      <c r="C166" s="63" t="s">
        <v>1414</v>
      </c>
      <c r="D166" s="26">
        <v>10</v>
      </c>
      <c r="E166" s="27">
        <v>28</v>
      </c>
      <c r="F166" s="27">
        <v>90</v>
      </c>
      <c r="G166" s="22">
        <f aca="true" t="shared" si="22" ref="G166:G180">ROUND((D166*E166*$G$14)+(D166*E166),2)</f>
        <v>350</v>
      </c>
      <c r="H166" s="22">
        <f aca="true" t="shared" si="23" ref="H166:H180">ROUND((D166*F166*$H$14)+(D166*F166),2)</f>
        <v>1125</v>
      </c>
      <c r="I166" s="29">
        <f>H166+G166</f>
        <v>1475</v>
      </c>
    </row>
    <row r="167" spans="1:9" s="4" customFormat="1" ht="25.5" customHeight="1">
      <c r="A167" s="82" t="s">
        <v>1507</v>
      </c>
      <c r="B167" s="90" t="s">
        <v>745</v>
      </c>
      <c r="C167" s="63" t="s">
        <v>1414</v>
      </c>
      <c r="D167" s="26">
        <v>10</v>
      </c>
      <c r="E167" s="27">
        <v>28</v>
      </c>
      <c r="F167" s="27">
        <v>160</v>
      </c>
      <c r="G167" s="22">
        <f t="shared" si="22"/>
        <v>350</v>
      </c>
      <c r="H167" s="22">
        <f t="shared" si="23"/>
        <v>2000</v>
      </c>
      <c r="I167" s="29">
        <f aca="true" t="shared" si="24" ref="I167:I180">H167+G167</f>
        <v>2350</v>
      </c>
    </row>
    <row r="168" spans="1:9" s="21" customFormat="1" ht="25.5" customHeight="1">
      <c r="A168" s="82" t="s">
        <v>1508</v>
      </c>
      <c r="B168" s="90" t="s">
        <v>741</v>
      </c>
      <c r="C168" s="63" t="s">
        <v>1414</v>
      </c>
      <c r="D168" s="26">
        <v>98</v>
      </c>
      <c r="E168" s="27">
        <v>28</v>
      </c>
      <c r="F168" s="27">
        <v>110</v>
      </c>
      <c r="G168" s="22">
        <f t="shared" si="22"/>
        <v>3430</v>
      </c>
      <c r="H168" s="22">
        <f t="shared" si="23"/>
        <v>13475</v>
      </c>
      <c r="I168" s="29">
        <f t="shared" si="24"/>
        <v>16905</v>
      </c>
    </row>
    <row r="169" spans="1:9" s="4" customFormat="1" ht="15" customHeight="1">
      <c r="A169" s="82" t="s">
        <v>1509</v>
      </c>
      <c r="B169" s="90" t="s">
        <v>742</v>
      </c>
      <c r="C169" s="63" t="s">
        <v>1414</v>
      </c>
      <c r="D169" s="26">
        <v>25</v>
      </c>
      <c r="E169" s="27">
        <v>33</v>
      </c>
      <c r="F169" s="27">
        <v>44</v>
      </c>
      <c r="G169" s="22">
        <f t="shared" si="22"/>
        <v>1031.25</v>
      </c>
      <c r="H169" s="22">
        <f t="shared" si="23"/>
        <v>1375</v>
      </c>
      <c r="I169" s="29">
        <f t="shared" si="24"/>
        <v>2406.25</v>
      </c>
    </row>
    <row r="170" spans="1:9" s="4" customFormat="1" ht="39.75" customHeight="1">
      <c r="A170" s="82" t="s">
        <v>1510</v>
      </c>
      <c r="B170" s="90" t="s">
        <v>686</v>
      </c>
      <c r="C170" s="64" t="s">
        <v>1399</v>
      </c>
      <c r="D170" s="26">
        <v>10</v>
      </c>
      <c r="E170" s="27">
        <v>110</v>
      </c>
      <c r="F170" s="27">
        <v>3850</v>
      </c>
      <c r="G170" s="22">
        <f t="shared" si="22"/>
        <v>1375</v>
      </c>
      <c r="H170" s="22">
        <f t="shared" si="23"/>
        <v>48125</v>
      </c>
      <c r="I170" s="29">
        <f t="shared" si="24"/>
        <v>49500</v>
      </c>
    </row>
    <row r="171" spans="1:9" s="4" customFormat="1" ht="40.5" customHeight="1">
      <c r="A171" s="82" t="s">
        <v>1511</v>
      </c>
      <c r="B171" s="90" t="s">
        <v>576</v>
      </c>
      <c r="C171" s="64" t="s">
        <v>1414</v>
      </c>
      <c r="D171" s="26">
        <v>12</v>
      </c>
      <c r="E171" s="27">
        <v>28</v>
      </c>
      <c r="F171" s="27">
        <v>550</v>
      </c>
      <c r="G171" s="22">
        <f t="shared" si="22"/>
        <v>420</v>
      </c>
      <c r="H171" s="22">
        <f t="shared" si="23"/>
        <v>8250</v>
      </c>
      <c r="I171" s="29">
        <f t="shared" si="24"/>
        <v>8670</v>
      </c>
    </row>
    <row r="172" spans="1:9" s="4" customFormat="1" ht="39" customHeight="1">
      <c r="A172" s="82" t="s">
        <v>1512</v>
      </c>
      <c r="B172" s="90" t="s">
        <v>689</v>
      </c>
      <c r="C172" s="64" t="s">
        <v>1414</v>
      </c>
      <c r="D172" s="26">
        <v>11</v>
      </c>
      <c r="E172" s="27">
        <v>28</v>
      </c>
      <c r="F172" s="27">
        <v>165</v>
      </c>
      <c r="G172" s="22">
        <f t="shared" si="22"/>
        <v>385</v>
      </c>
      <c r="H172" s="22">
        <f t="shared" si="23"/>
        <v>2268.75</v>
      </c>
      <c r="I172" s="29">
        <f t="shared" si="24"/>
        <v>2653.75</v>
      </c>
    </row>
    <row r="173" spans="1:9" s="4" customFormat="1" ht="29.25" customHeight="1">
      <c r="A173" s="82" t="s">
        <v>1513</v>
      </c>
      <c r="B173" s="90" t="s">
        <v>1800</v>
      </c>
      <c r="C173" s="64" t="s">
        <v>1414</v>
      </c>
      <c r="D173" s="26">
        <v>4</v>
      </c>
      <c r="E173" s="27">
        <v>28</v>
      </c>
      <c r="F173" s="27">
        <v>440</v>
      </c>
      <c r="G173" s="22">
        <f t="shared" si="22"/>
        <v>140</v>
      </c>
      <c r="H173" s="22">
        <f t="shared" si="23"/>
        <v>2200</v>
      </c>
      <c r="I173" s="29">
        <f t="shared" si="24"/>
        <v>2340</v>
      </c>
    </row>
    <row r="174" spans="1:9" s="11" customFormat="1" ht="15" customHeight="1">
      <c r="A174" s="82" t="s">
        <v>1514</v>
      </c>
      <c r="B174" s="90" t="s">
        <v>1801</v>
      </c>
      <c r="C174" s="60" t="s">
        <v>2027</v>
      </c>
      <c r="D174" s="26">
        <v>30</v>
      </c>
      <c r="E174" s="27">
        <v>25</v>
      </c>
      <c r="F174" s="27">
        <v>450</v>
      </c>
      <c r="G174" s="22">
        <f t="shared" si="22"/>
        <v>937.5</v>
      </c>
      <c r="H174" s="22">
        <f t="shared" si="23"/>
        <v>16875</v>
      </c>
      <c r="I174" s="29">
        <f t="shared" si="24"/>
        <v>17812.5</v>
      </c>
    </row>
    <row r="175" spans="1:9" s="11" customFormat="1" ht="15" customHeight="1">
      <c r="A175" s="82" t="s">
        <v>1814</v>
      </c>
      <c r="B175" s="90" t="s">
        <v>2030</v>
      </c>
      <c r="C175" s="60" t="s">
        <v>1414</v>
      </c>
      <c r="D175" s="26">
        <v>10</v>
      </c>
      <c r="E175" s="27">
        <v>16.5</v>
      </c>
      <c r="F175" s="27">
        <v>30</v>
      </c>
      <c r="G175" s="22">
        <f t="shared" si="22"/>
        <v>206.25</v>
      </c>
      <c r="H175" s="22">
        <f t="shared" si="23"/>
        <v>375</v>
      </c>
      <c r="I175" s="29">
        <f t="shared" si="24"/>
        <v>581.25</v>
      </c>
    </row>
    <row r="176" spans="1:9" s="11" customFormat="1" ht="15" customHeight="1">
      <c r="A176" s="82" t="s">
        <v>743</v>
      </c>
      <c r="B176" s="90" t="s">
        <v>1802</v>
      </c>
      <c r="C176" s="60" t="s">
        <v>1414</v>
      </c>
      <c r="D176" s="26">
        <v>40</v>
      </c>
      <c r="E176" s="27">
        <v>15</v>
      </c>
      <c r="F176" s="27">
        <v>150</v>
      </c>
      <c r="G176" s="22">
        <f t="shared" si="22"/>
        <v>750</v>
      </c>
      <c r="H176" s="22">
        <f t="shared" si="23"/>
        <v>7500</v>
      </c>
      <c r="I176" s="29">
        <f t="shared" si="24"/>
        <v>8250</v>
      </c>
    </row>
    <row r="177" spans="1:9" s="11" customFormat="1" ht="15" customHeight="1">
      <c r="A177" s="82" t="s">
        <v>2024</v>
      </c>
      <c r="B177" s="90" t="s">
        <v>690</v>
      </c>
      <c r="C177" s="60" t="s">
        <v>1414</v>
      </c>
      <c r="D177" s="26">
        <v>20</v>
      </c>
      <c r="E177" s="27">
        <v>30</v>
      </c>
      <c r="F177" s="27">
        <v>630</v>
      </c>
      <c r="G177" s="22">
        <f t="shared" si="22"/>
        <v>750</v>
      </c>
      <c r="H177" s="22">
        <f t="shared" si="23"/>
        <v>15750</v>
      </c>
      <c r="I177" s="29">
        <f>H177+G177</f>
        <v>16500</v>
      </c>
    </row>
    <row r="178" spans="1:9" s="11" customFormat="1" ht="15" customHeight="1">
      <c r="A178" s="82" t="s">
        <v>2026</v>
      </c>
      <c r="B178" s="90" t="s">
        <v>1803</v>
      </c>
      <c r="C178" s="60" t="s">
        <v>1414</v>
      </c>
      <c r="D178" s="26">
        <v>10</v>
      </c>
      <c r="E178" s="27">
        <v>30</v>
      </c>
      <c r="F178" s="27">
        <v>650</v>
      </c>
      <c r="G178" s="22">
        <f t="shared" si="22"/>
        <v>375</v>
      </c>
      <c r="H178" s="22">
        <f t="shared" si="23"/>
        <v>8125</v>
      </c>
      <c r="I178" s="29">
        <f t="shared" si="24"/>
        <v>8500</v>
      </c>
    </row>
    <row r="179" spans="1:9" s="11" customFormat="1" ht="15" customHeight="1">
      <c r="A179" s="82" t="s">
        <v>2029</v>
      </c>
      <c r="B179" s="90" t="s">
        <v>2025</v>
      </c>
      <c r="C179" s="64" t="s">
        <v>1399</v>
      </c>
      <c r="D179" s="26">
        <v>15</v>
      </c>
      <c r="E179" s="27">
        <v>15</v>
      </c>
      <c r="F179" s="27">
        <v>100</v>
      </c>
      <c r="G179" s="22">
        <f t="shared" si="22"/>
        <v>281.25</v>
      </c>
      <c r="H179" s="22">
        <f t="shared" si="23"/>
        <v>1875</v>
      </c>
      <c r="I179" s="29">
        <f t="shared" si="24"/>
        <v>2156.25</v>
      </c>
    </row>
    <row r="180" spans="1:9" s="11" customFormat="1" ht="15" customHeight="1">
      <c r="A180" s="82" t="s">
        <v>2031</v>
      </c>
      <c r="B180" s="90" t="s">
        <v>2033</v>
      </c>
      <c r="C180" s="64" t="s">
        <v>2027</v>
      </c>
      <c r="D180" s="26">
        <v>15</v>
      </c>
      <c r="E180" s="27">
        <v>50</v>
      </c>
      <c r="F180" s="27">
        <v>150</v>
      </c>
      <c r="G180" s="22">
        <f t="shared" si="22"/>
        <v>937.5</v>
      </c>
      <c r="H180" s="22">
        <f t="shared" si="23"/>
        <v>2812.5</v>
      </c>
      <c r="I180" s="29">
        <f t="shared" si="24"/>
        <v>3750</v>
      </c>
    </row>
    <row r="181" spans="1:9" s="3" customFormat="1" ht="12.75">
      <c r="A181" s="79">
        <v>12</v>
      </c>
      <c r="B181" s="45" t="s">
        <v>697</v>
      </c>
      <c r="C181" s="58"/>
      <c r="D181" s="28"/>
      <c r="E181" s="28"/>
      <c r="F181" s="28"/>
      <c r="G181" s="28"/>
      <c r="H181" s="28"/>
      <c r="I181" s="80"/>
    </row>
    <row r="182" spans="1:9" s="5" customFormat="1" ht="26.25" customHeight="1">
      <c r="A182" s="82" t="s">
        <v>1515</v>
      </c>
      <c r="B182" s="90" t="s">
        <v>698</v>
      </c>
      <c r="C182" s="57" t="s">
        <v>1397</v>
      </c>
      <c r="D182" s="26">
        <v>170</v>
      </c>
      <c r="E182" s="27">
        <v>25</v>
      </c>
      <c r="F182" s="27">
        <v>10</v>
      </c>
      <c r="G182" s="22">
        <f aca="true" t="shared" si="25" ref="G182:G190">ROUND((D182*E182*$G$14)+(D182*E182),2)</f>
        <v>5312.5</v>
      </c>
      <c r="H182" s="22">
        <f aca="true" t="shared" si="26" ref="H182:H190">ROUND((D182*F182*$H$14)+(D182*F182),2)</f>
        <v>2125</v>
      </c>
      <c r="I182" s="29">
        <f>H182+G182</f>
        <v>7437.5</v>
      </c>
    </row>
    <row r="183" spans="1:9" s="5" customFormat="1" ht="15" customHeight="1">
      <c r="A183" s="82" t="s">
        <v>1516</v>
      </c>
      <c r="B183" s="90" t="s">
        <v>748</v>
      </c>
      <c r="C183" s="57" t="s">
        <v>1397</v>
      </c>
      <c r="D183" s="26">
        <v>35</v>
      </c>
      <c r="E183" s="27">
        <v>10</v>
      </c>
      <c r="F183" s="27">
        <v>44</v>
      </c>
      <c r="G183" s="22">
        <f t="shared" si="25"/>
        <v>437.5</v>
      </c>
      <c r="H183" s="22">
        <f t="shared" si="26"/>
        <v>1925</v>
      </c>
      <c r="I183" s="29">
        <f aca="true" t="shared" si="27" ref="I183:I190">H183+G183</f>
        <v>2362.5</v>
      </c>
    </row>
    <row r="184" spans="1:9" s="5" customFormat="1" ht="15" customHeight="1">
      <c r="A184" s="82" t="s">
        <v>1815</v>
      </c>
      <c r="B184" s="90" t="s">
        <v>699</v>
      </c>
      <c r="C184" s="57" t="s">
        <v>1398</v>
      </c>
      <c r="D184" s="26">
        <v>40</v>
      </c>
      <c r="E184" s="27">
        <v>6</v>
      </c>
      <c r="F184" s="27">
        <v>70</v>
      </c>
      <c r="G184" s="22">
        <f t="shared" si="25"/>
        <v>300</v>
      </c>
      <c r="H184" s="22">
        <f t="shared" si="26"/>
        <v>3500</v>
      </c>
      <c r="I184" s="29">
        <f t="shared" si="27"/>
        <v>3800</v>
      </c>
    </row>
    <row r="185" spans="1:9" s="5" customFormat="1" ht="27" customHeight="1">
      <c r="A185" s="82" t="s">
        <v>1816</v>
      </c>
      <c r="B185" s="90" t="s">
        <v>691</v>
      </c>
      <c r="C185" s="57" t="s">
        <v>1397</v>
      </c>
      <c r="D185" s="26">
        <v>105</v>
      </c>
      <c r="E185" s="27">
        <v>25</v>
      </c>
      <c r="F185" s="27">
        <v>80</v>
      </c>
      <c r="G185" s="22">
        <f t="shared" si="25"/>
        <v>3281.25</v>
      </c>
      <c r="H185" s="22">
        <f t="shared" si="26"/>
        <v>10500</v>
      </c>
      <c r="I185" s="29">
        <f t="shared" si="27"/>
        <v>13781.25</v>
      </c>
    </row>
    <row r="186" spans="1:9" s="5" customFormat="1" ht="27" customHeight="1">
      <c r="A186" s="82" t="s">
        <v>1817</v>
      </c>
      <c r="B186" s="90" t="s">
        <v>692</v>
      </c>
      <c r="C186" s="57" t="s">
        <v>1397</v>
      </c>
      <c r="D186" s="26">
        <v>30</v>
      </c>
      <c r="E186" s="27">
        <v>10</v>
      </c>
      <c r="F186" s="27">
        <v>40</v>
      </c>
      <c r="G186" s="22">
        <f t="shared" si="25"/>
        <v>375</v>
      </c>
      <c r="H186" s="22">
        <f t="shared" si="26"/>
        <v>1500</v>
      </c>
      <c r="I186" s="29">
        <f t="shared" si="27"/>
        <v>1875</v>
      </c>
    </row>
    <row r="187" spans="1:9" s="5" customFormat="1" ht="15" customHeight="1">
      <c r="A187" s="82" t="s">
        <v>1818</v>
      </c>
      <c r="B187" s="90" t="s">
        <v>2035</v>
      </c>
      <c r="C187" s="57" t="s">
        <v>1413</v>
      </c>
      <c r="D187" s="26">
        <v>20</v>
      </c>
      <c r="E187" s="27">
        <v>2</v>
      </c>
      <c r="F187" s="27">
        <v>5</v>
      </c>
      <c r="G187" s="22">
        <f t="shared" si="25"/>
        <v>50</v>
      </c>
      <c r="H187" s="22">
        <f t="shared" si="26"/>
        <v>125</v>
      </c>
      <c r="I187" s="29">
        <f t="shared" si="27"/>
        <v>175</v>
      </c>
    </row>
    <row r="188" spans="1:9" s="5" customFormat="1" ht="25.5" customHeight="1">
      <c r="A188" s="82" t="s">
        <v>1819</v>
      </c>
      <c r="B188" s="90" t="s">
        <v>693</v>
      </c>
      <c r="C188" s="57" t="s">
        <v>1397</v>
      </c>
      <c r="D188" s="26">
        <v>80</v>
      </c>
      <c r="E188" s="27">
        <v>3</v>
      </c>
      <c r="F188" s="27">
        <v>6</v>
      </c>
      <c r="G188" s="22">
        <f t="shared" si="25"/>
        <v>300</v>
      </c>
      <c r="H188" s="22">
        <f t="shared" si="26"/>
        <v>600</v>
      </c>
      <c r="I188" s="29">
        <f t="shared" si="27"/>
        <v>900</v>
      </c>
    </row>
    <row r="189" spans="1:9" s="5" customFormat="1" ht="15" customHeight="1">
      <c r="A189" s="82" t="s">
        <v>746</v>
      </c>
      <c r="B189" s="90" t="s">
        <v>749</v>
      </c>
      <c r="C189" s="57" t="s">
        <v>1397</v>
      </c>
      <c r="D189" s="26">
        <v>45</v>
      </c>
      <c r="E189" s="27">
        <v>17</v>
      </c>
      <c r="F189" s="27">
        <v>120</v>
      </c>
      <c r="G189" s="22">
        <f t="shared" si="25"/>
        <v>956.25</v>
      </c>
      <c r="H189" s="22">
        <f t="shared" si="26"/>
        <v>6750</v>
      </c>
      <c r="I189" s="29">
        <f t="shared" si="27"/>
        <v>7706.25</v>
      </c>
    </row>
    <row r="190" spans="1:9" s="5" customFormat="1" ht="15" customHeight="1">
      <c r="A190" s="82" t="s">
        <v>747</v>
      </c>
      <c r="B190" s="90" t="s">
        <v>750</v>
      </c>
      <c r="C190" s="57" t="s">
        <v>1398</v>
      </c>
      <c r="D190" s="26">
        <v>650</v>
      </c>
      <c r="E190" s="27">
        <v>3</v>
      </c>
      <c r="F190" s="27">
        <v>0.75</v>
      </c>
      <c r="G190" s="22">
        <f t="shared" si="25"/>
        <v>2437.5</v>
      </c>
      <c r="H190" s="22">
        <f t="shared" si="26"/>
        <v>609.38</v>
      </c>
      <c r="I190" s="29">
        <f t="shared" si="27"/>
        <v>3046.88</v>
      </c>
    </row>
    <row r="191" spans="1:9" s="3" customFormat="1" ht="12.75">
      <c r="A191" s="79">
        <v>13</v>
      </c>
      <c r="B191" s="45" t="s">
        <v>1418</v>
      </c>
      <c r="C191" s="58"/>
      <c r="D191" s="28"/>
      <c r="E191" s="28"/>
      <c r="F191" s="28"/>
      <c r="G191" s="28"/>
      <c r="H191" s="28"/>
      <c r="I191" s="80"/>
    </row>
    <row r="192" spans="1:9" s="5" customFormat="1" ht="15" customHeight="1">
      <c r="A192" s="82" t="s">
        <v>1820</v>
      </c>
      <c r="B192" s="90" t="s">
        <v>598</v>
      </c>
      <c r="C192" s="57" t="s">
        <v>1397</v>
      </c>
      <c r="D192" s="26">
        <v>40</v>
      </c>
      <c r="E192" s="27">
        <v>2</v>
      </c>
      <c r="F192" s="27">
        <v>2</v>
      </c>
      <c r="G192" s="22">
        <f aca="true" t="shared" si="28" ref="G192:G203">ROUND((D192*E192*$G$14)+(D192*E192),2)</f>
        <v>100</v>
      </c>
      <c r="H192" s="22">
        <f aca="true" t="shared" si="29" ref="H192:H203">ROUND((D192*F192*$H$14)+(D192*F192),2)</f>
        <v>100</v>
      </c>
      <c r="I192" s="29">
        <f>H192+G192</f>
        <v>200</v>
      </c>
    </row>
    <row r="193" spans="1:9" s="5" customFormat="1" ht="15" customHeight="1">
      <c r="A193" s="82" t="s">
        <v>1821</v>
      </c>
      <c r="B193" s="90" t="s">
        <v>751</v>
      </c>
      <c r="C193" s="57" t="s">
        <v>1397</v>
      </c>
      <c r="D193" s="26">
        <v>60</v>
      </c>
      <c r="E193" s="27">
        <v>3.85</v>
      </c>
      <c r="F193" s="27">
        <v>1.4</v>
      </c>
      <c r="G193" s="22">
        <f t="shared" si="28"/>
        <v>288.75</v>
      </c>
      <c r="H193" s="22">
        <f t="shared" si="29"/>
        <v>105</v>
      </c>
      <c r="I193" s="29">
        <f>H193+G193</f>
        <v>393.75</v>
      </c>
    </row>
    <row r="194" spans="1:9" s="5" customFormat="1" ht="15" customHeight="1">
      <c r="A194" s="82" t="s">
        <v>1822</v>
      </c>
      <c r="B194" s="90" t="s">
        <v>752</v>
      </c>
      <c r="C194" s="57" t="s">
        <v>1397</v>
      </c>
      <c r="D194" s="26">
        <v>60</v>
      </c>
      <c r="E194" s="27">
        <v>7.7</v>
      </c>
      <c r="F194" s="27">
        <v>0.65</v>
      </c>
      <c r="G194" s="22">
        <f t="shared" si="28"/>
        <v>577.5</v>
      </c>
      <c r="H194" s="22">
        <f t="shared" si="29"/>
        <v>48.75</v>
      </c>
      <c r="I194" s="29">
        <f>H194+G194</f>
        <v>626.25</v>
      </c>
    </row>
    <row r="195" spans="1:9" s="5" customFormat="1" ht="25.5" customHeight="1">
      <c r="A195" s="82" t="s">
        <v>1823</v>
      </c>
      <c r="B195" s="90" t="s">
        <v>1373</v>
      </c>
      <c r="C195" s="57" t="s">
        <v>1397</v>
      </c>
      <c r="D195" s="26">
        <v>2200</v>
      </c>
      <c r="E195" s="27">
        <v>15</v>
      </c>
      <c r="F195" s="27">
        <v>47</v>
      </c>
      <c r="G195" s="22">
        <f t="shared" si="28"/>
        <v>41250</v>
      </c>
      <c r="H195" s="22">
        <f t="shared" si="29"/>
        <v>129250</v>
      </c>
      <c r="I195" s="29">
        <f aca="true" t="shared" si="30" ref="I195:I201">H195+G195</f>
        <v>170500</v>
      </c>
    </row>
    <row r="196" spans="1:9" s="5" customFormat="1" ht="38.25" customHeight="1">
      <c r="A196" s="82" t="s">
        <v>1824</v>
      </c>
      <c r="B196" s="90" t="s">
        <v>695</v>
      </c>
      <c r="C196" s="57" t="s">
        <v>1397</v>
      </c>
      <c r="D196" s="26">
        <v>120</v>
      </c>
      <c r="E196" s="27">
        <v>11</v>
      </c>
      <c r="F196" s="27">
        <v>35</v>
      </c>
      <c r="G196" s="22">
        <f t="shared" si="28"/>
        <v>1650</v>
      </c>
      <c r="H196" s="22">
        <f t="shared" si="29"/>
        <v>5250</v>
      </c>
      <c r="I196" s="29">
        <f t="shared" si="30"/>
        <v>6900</v>
      </c>
    </row>
    <row r="197" spans="1:9" s="5" customFormat="1" ht="39" customHeight="1">
      <c r="A197" s="82" t="s">
        <v>1825</v>
      </c>
      <c r="B197" s="90" t="s">
        <v>753</v>
      </c>
      <c r="C197" s="57" t="s">
        <v>1397</v>
      </c>
      <c r="D197" s="26">
        <v>45</v>
      </c>
      <c r="E197" s="27">
        <v>22</v>
      </c>
      <c r="F197" s="27">
        <v>70</v>
      </c>
      <c r="G197" s="22">
        <f t="shared" si="28"/>
        <v>1237.5</v>
      </c>
      <c r="H197" s="22">
        <f t="shared" si="29"/>
        <v>3937.5</v>
      </c>
      <c r="I197" s="29">
        <f t="shared" si="30"/>
        <v>5175</v>
      </c>
    </row>
    <row r="198" spans="1:9" s="5" customFormat="1" ht="25.5" customHeight="1">
      <c r="A198" s="82" t="s">
        <v>1826</v>
      </c>
      <c r="B198" s="90" t="s">
        <v>754</v>
      </c>
      <c r="C198" s="57" t="s">
        <v>1397</v>
      </c>
      <c r="D198" s="26">
        <v>40</v>
      </c>
      <c r="E198" s="27">
        <v>10</v>
      </c>
      <c r="F198" s="27">
        <v>30</v>
      </c>
      <c r="G198" s="22">
        <f t="shared" si="28"/>
        <v>500</v>
      </c>
      <c r="H198" s="22">
        <f t="shared" si="29"/>
        <v>1500</v>
      </c>
      <c r="I198" s="29">
        <f t="shared" si="30"/>
        <v>2000</v>
      </c>
    </row>
    <row r="199" spans="1:9" s="5" customFormat="1" ht="25.5" customHeight="1">
      <c r="A199" s="82" t="s">
        <v>1827</v>
      </c>
      <c r="B199" s="90" t="s">
        <v>1944</v>
      </c>
      <c r="C199" s="57" t="s">
        <v>1397</v>
      </c>
      <c r="D199" s="26">
        <v>10</v>
      </c>
      <c r="E199" s="27">
        <v>10</v>
      </c>
      <c r="F199" s="27">
        <v>28</v>
      </c>
      <c r="G199" s="22">
        <f t="shared" si="28"/>
        <v>125</v>
      </c>
      <c r="H199" s="22">
        <f t="shared" si="29"/>
        <v>350</v>
      </c>
      <c r="I199" s="29">
        <f t="shared" si="30"/>
        <v>475</v>
      </c>
    </row>
    <row r="200" spans="1:9" s="5" customFormat="1" ht="25.5" customHeight="1">
      <c r="A200" s="82" t="s">
        <v>1828</v>
      </c>
      <c r="B200" s="90" t="s">
        <v>1465</v>
      </c>
      <c r="C200" s="57" t="s">
        <v>1397</v>
      </c>
      <c r="D200" s="26">
        <v>10</v>
      </c>
      <c r="E200" s="27">
        <v>10</v>
      </c>
      <c r="F200" s="27">
        <v>200</v>
      </c>
      <c r="G200" s="22">
        <f t="shared" si="28"/>
        <v>125</v>
      </c>
      <c r="H200" s="22">
        <f t="shared" si="29"/>
        <v>2500</v>
      </c>
      <c r="I200" s="29">
        <f t="shared" si="30"/>
        <v>2625</v>
      </c>
    </row>
    <row r="201" spans="1:9" s="5" customFormat="1" ht="15" customHeight="1">
      <c r="A201" s="82" t="s">
        <v>1829</v>
      </c>
      <c r="B201" s="90" t="s">
        <v>1491</v>
      </c>
      <c r="C201" s="60" t="s">
        <v>1497</v>
      </c>
      <c r="D201" s="26">
        <v>20</v>
      </c>
      <c r="E201" s="27">
        <v>19</v>
      </c>
      <c r="F201" s="27">
        <v>60</v>
      </c>
      <c r="G201" s="22">
        <f t="shared" si="28"/>
        <v>475</v>
      </c>
      <c r="H201" s="22">
        <f t="shared" si="29"/>
        <v>1500</v>
      </c>
      <c r="I201" s="29">
        <f t="shared" si="30"/>
        <v>1975</v>
      </c>
    </row>
    <row r="202" spans="1:9" s="5" customFormat="1" ht="15" customHeight="1">
      <c r="A202" s="82" t="s">
        <v>1830</v>
      </c>
      <c r="B202" s="90" t="s">
        <v>694</v>
      </c>
      <c r="C202" s="60" t="s">
        <v>1497</v>
      </c>
      <c r="D202" s="26">
        <v>70</v>
      </c>
      <c r="E202" s="27">
        <v>3</v>
      </c>
      <c r="F202" s="27">
        <v>35</v>
      </c>
      <c r="G202" s="22">
        <f t="shared" si="28"/>
        <v>262.5</v>
      </c>
      <c r="H202" s="22">
        <f t="shared" si="29"/>
        <v>3062.5</v>
      </c>
      <c r="I202" s="29">
        <f>H202+G202</f>
        <v>3325</v>
      </c>
    </row>
    <row r="203" spans="1:9" s="5" customFormat="1" ht="15" customHeight="1">
      <c r="A203" s="82" t="s">
        <v>1831</v>
      </c>
      <c r="B203" s="90" t="s">
        <v>696</v>
      </c>
      <c r="C203" s="60" t="s">
        <v>1398</v>
      </c>
      <c r="D203" s="26">
        <v>70</v>
      </c>
      <c r="E203" s="27">
        <v>5</v>
      </c>
      <c r="F203" s="27">
        <v>3</v>
      </c>
      <c r="G203" s="22">
        <f t="shared" si="28"/>
        <v>437.5</v>
      </c>
      <c r="H203" s="22">
        <f t="shared" si="29"/>
        <v>262.5</v>
      </c>
      <c r="I203" s="29">
        <f>H203+G203</f>
        <v>700</v>
      </c>
    </row>
    <row r="204" spans="1:9" s="3" customFormat="1" ht="12.75">
      <c r="A204" s="79">
        <v>14</v>
      </c>
      <c r="B204" s="45" t="s">
        <v>1384</v>
      </c>
      <c r="C204" s="58"/>
      <c r="D204" s="28"/>
      <c r="E204" s="28"/>
      <c r="F204" s="28"/>
      <c r="G204" s="28"/>
      <c r="H204" s="28"/>
      <c r="I204" s="80"/>
    </row>
    <row r="205" spans="1:9" s="5" customFormat="1" ht="15" customHeight="1">
      <c r="A205" s="82" t="s">
        <v>1832</v>
      </c>
      <c r="B205" s="90" t="s">
        <v>596</v>
      </c>
      <c r="C205" s="59" t="s">
        <v>1397</v>
      </c>
      <c r="D205" s="26">
        <v>10</v>
      </c>
      <c r="E205" s="27">
        <v>2</v>
      </c>
      <c r="F205" s="27">
        <v>2</v>
      </c>
      <c r="G205" s="22">
        <f aca="true" t="shared" si="31" ref="G205:G228">ROUND((D205*E205*$G$14)+(D205*E205),2)</f>
        <v>25</v>
      </c>
      <c r="H205" s="22">
        <f aca="true" t="shared" si="32" ref="H205:H228">ROUND((D205*F205*$H$14)+(D205*F205),2)</f>
        <v>25</v>
      </c>
      <c r="I205" s="29">
        <f>H205+G205</f>
        <v>50</v>
      </c>
    </row>
    <row r="206" spans="1:9" s="5" customFormat="1" ht="15" customHeight="1">
      <c r="A206" s="82" t="s">
        <v>1833</v>
      </c>
      <c r="B206" s="90" t="s">
        <v>577</v>
      </c>
      <c r="C206" s="59" t="s">
        <v>1397</v>
      </c>
      <c r="D206" s="26">
        <v>20</v>
      </c>
      <c r="E206" s="27">
        <v>10</v>
      </c>
      <c r="F206" s="27">
        <v>40</v>
      </c>
      <c r="G206" s="22">
        <f t="shared" si="31"/>
        <v>250</v>
      </c>
      <c r="H206" s="22">
        <f t="shared" si="32"/>
        <v>1000</v>
      </c>
      <c r="I206" s="29">
        <f>H206+G206</f>
        <v>1250</v>
      </c>
    </row>
    <row r="207" spans="1:9" s="5" customFormat="1" ht="15" customHeight="1">
      <c r="A207" s="82" t="s">
        <v>1834</v>
      </c>
      <c r="B207" s="43" t="s">
        <v>1495</v>
      </c>
      <c r="C207" s="59" t="s">
        <v>1397</v>
      </c>
      <c r="D207" s="26">
        <v>400</v>
      </c>
      <c r="E207" s="27">
        <v>8</v>
      </c>
      <c r="F207" s="27">
        <v>10</v>
      </c>
      <c r="G207" s="22">
        <f t="shared" si="31"/>
        <v>4000</v>
      </c>
      <c r="H207" s="22">
        <f t="shared" si="32"/>
        <v>5000</v>
      </c>
      <c r="I207" s="29">
        <f aca="true" t="shared" si="33" ref="I207:I227">H207+G207</f>
        <v>9000</v>
      </c>
    </row>
    <row r="208" spans="1:9" s="5" customFormat="1" ht="15" customHeight="1">
      <c r="A208" s="82" t="s">
        <v>1835</v>
      </c>
      <c r="B208" s="43" t="s">
        <v>1496</v>
      </c>
      <c r="C208" s="59" t="s">
        <v>1397</v>
      </c>
      <c r="D208" s="26">
        <v>2200</v>
      </c>
      <c r="E208" s="27">
        <v>4.1</v>
      </c>
      <c r="F208" s="27">
        <v>5.2</v>
      </c>
      <c r="G208" s="22">
        <f t="shared" si="31"/>
        <v>11275</v>
      </c>
      <c r="H208" s="22">
        <f t="shared" si="32"/>
        <v>14300</v>
      </c>
      <c r="I208" s="29">
        <f t="shared" si="33"/>
        <v>25575</v>
      </c>
    </row>
    <row r="209" spans="1:9" s="5" customFormat="1" ht="15" customHeight="1">
      <c r="A209" s="82" t="s">
        <v>1836</v>
      </c>
      <c r="B209" s="90" t="s">
        <v>755</v>
      </c>
      <c r="C209" s="57" t="s">
        <v>1397</v>
      </c>
      <c r="D209" s="26">
        <v>10</v>
      </c>
      <c r="E209" s="27">
        <v>12</v>
      </c>
      <c r="F209" s="27">
        <v>21</v>
      </c>
      <c r="G209" s="22">
        <f t="shared" si="31"/>
        <v>150</v>
      </c>
      <c r="H209" s="22">
        <f t="shared" si="32"/>
        <v>262.5</v>
      </c>
      <c r="I209" s="29">
        <f t="shared" si="33"/>
        <v>412.5</v>
      </c>
    </row>
    <row r="210" spans="1:9" s="5" customFormat="1" ht="15" customHeight="1">
      <c r="A210" s="82" t="s">
        <v>2044</v>
      </c>
      <c r="B210" s="90" t="s">
        <v>1813</v>
      </c>
      <c r="C210" s="57" t="s">
        <v>1397</v>
      </c>
      <c r="D210" s="26">
        <v>42</v>
      </c>
      <c r="E210" s="27">
        <v>22</v>
      </c>
      <c r="F210" s="27">
        <v>143</v>
      </c>
      <c r="G210" s="22">
        <f t="shared" si="31"/>
        <v>1155</v>
      </c>
      <c r="H210" s="22">
        <f t="shared" si="32"/>
        <v>7507.5</v>
      </c>
      <c r="I210" s="29">
        <f t="shared" si="33"/>
        <v>8662.5</v>
      </c>
    </row>
    <row r="211" spans="1:9" s="5" customFormat="1" ht="25.5" customHeight="1">
      <c r="A211" s="82" t="s">
        <v>2045</v>
      </c>
      <c r="B211" s="90" t="s">
        <v>1995</v>
      </c>
      <c r="C211" s="59" t="s">
        <v>1397</v>
      </c>
      <c r="D211" s="26">
        <v>20</v>
      </c>
      <c r="E211" s="27">
        <v>15</v>
      </c>
      <c r="F211" s="27">
        <v>70</v>
      </c>
      <c r="G211" s="22">
        <f t="shared" si="31"/>
        <v>375</v>
      </c>
      <c r="H211" s="22">
        <f t="shared" si="32"/>
        <v>1750</v>
      </c>
      <c r="I211" s="29">
        <f>H211+G211</f>
        <v>2125</v>
      </c>
    </row>
    <row r="212" spans="1:9" s="5" customFormat="1" ht="25.5" customHeight="1">
      <c r="A212" s="82" t="s">
        <v>2046</v>
      </c>
      <c r="B212" s="90" t="s">
        <v>756</v>
      </c>
      <c r="C212" s="59" t="s">
        <v>1397</v>
      </c>
      <c r="D212" s="26">
        <v>120</v>
      </c>
      <c r="E212" s="27">
        <v>15</v>
      </c>
      <c r="F212" s="27">
        <v>70</v>
      </c>
      <c r="G212" s="22">
        <f t="shared" si="31"/>
        <v>2250</v>
      </c>
      <c r="H212" s="22">
        <f t="shared" si="32"/>
        <v>10500</v>
      </c>
      <c r="I212" s="29">
        <f>H212+G212</f>
        <v>12750</v>
      </c>
    </row>
    <row r="213" spans="1:9" s="5" customFormat="1" ht="15" customHeight="1">
      <c r="A213" s="82" t="s">
        <v>2047</v>
      </c>
      <c r="B213" s="90" t="s">
        <v>602</v>
      </c>
      <c r="C213" s="59" t="s">
        <v>1397</v>
      </c>
      <c r="D213" s="26">
        <v>30</v>
      </c>
      <c r="E213" s="27">
        <v>15</v>
      </c>
      <c r="F213" s="27">
        <v>70</v>
      </c>
      <c r="G213" s="22">
        <f t="shared" si="31"/>
        <v>562.5</v>
      </c>
      <c r="H213" s="22">
        <f t="shared" si="32"/>
        <v>2625</v>
      </c>
      <c r="I213" s="29">
        <f>H213+G213</f>
        <v>3187.5</v>
      </c>
    </row>
    <row r="214" spans="1:9" s="5" customFormat="1" ht="15" customHeight="1">
      <c r="A214" s="82" t="s">
        <v>2048</v>
      </c>
      <c r="B214" s="90" t="s">
        <v>703</v>
      </c>
      <c r="C214" s="59" t="s">
        <v>1398</v>
      </c>
      <c r="D214" s="26">
        <v>10</v>
      </c>
      <c r="E214" s="27">
        <v>7</v>
      </c>
      <c r="F214" s="27">
        <v>12</v>
      </c>
      <c r="G214" s="22">
        <f t="shared" si="31"/>
        <v>87.5</v>
      </c>
      <c r="H214" s="22">
        <f t="shared" si="32"/>
        <v>150</v>
      </c>
      <c r="I214" s="29">
        <f>H214+G214</f>
        <v>237.5</v>
      </c>
    </row>
    <row r="215" spans="1:9" s="5" customFormat="1" ht="16.5" customHeight="1">
      <c r="A215" s="82" t="s">
        <v>2049</v>
      </c>
      <c r="B215" s="90" t="s">
        <v>1378</v>
      </c>
      <c r="C215" s="57" t="s">
        <v>1397</v>
      </c>
      <c r="D215" s="26">
        <v>120</v>
      </c>
      <c r="E215" s="27">
        <v>48.4</v>
      </c>
      <c r="F215" s="27">
        <v>308</v>
      </c>
      <c r="G215" s="22">
        <f t="shared" si="31"/>
        <v>7260</v>
      </c>
      <c r="H215" s="22">
        <f t="shared" si="32"/>
        <v>46200</v>
      </c>
      <c r="I215" s="29">
        <f t="shared" si="33"/>
        <v>53460</v>
      </c>
    </row>
    <row r="216" spans="1:9" s="5" customFormat="1" ht="25.5" customHeight="1">
      <c r="A216" s="82" t="s">
        <v>2050</v>
      </c>
      <c r="B216" s="90" t="s">
        <v>1991</v>
      </c>
      <c r="C216" s="57" t="s">
        <v>1397</v>
      </c>
      <c r="D216" s="26">
        <v>60</v>
      </c>
      <c r="E216" s="27">
        <v>22</v>
      </c>
      <c r="F216" s="27">
        <v>110</v>
      </c>
      <c r="G216" s="22">
        <f t="shared" si="31"/>
        <v>1650</v>
      </c>
      <c r="H216" s="22">
        <f t="shared" si="32"/>
        <v>8250</v>
      </c>
      <c r="I216" s="29">
        <f t="shared" si="33"/>
        <v>9900</v>
      </c>
    </row>
    <row r="217" spans="1:9" s="5" customFormat="1" ht="15" customHeight="1">
      <c r="A217" s="82" t="s">
        <v>2051</v>
      </c>
      <c r="B217" s="90" t="s">
        <v>1521</v>
      </c>
      <c r="C217" s="57" t="s">
        <v>1397</v>
      </c>
      <c r="D217" s="26">
        <v>40</v>
      </c>
      <c r="E217" s="27">
        <v>22</v>
      </c>
      <c r="F217" s="27">
        <v>55</v>
      </c>
      <c r="G217" s="22">
        <f t="shared" si="31"/>
        <v>1100</v>
      </c>
      <c r="H217" s="22">
        <f t="shared" si="32"/>
        <v>2750</v>
      </c>
      <c r="I217" s="29">
        <f t="shared" si="33"/>
        <v>3850</v>
      </c>
    </row>
    <row r="218" spans="1:9" s="5" customFormat="1" ht="15" customHeight="1">
      <c r="A218" s="82" t="s">
        <v>2052</v>
      </c>
      <c r="B218" s="90" t="s">
        <v>701</v>
      </c>
      <c r="C218" s="57" t="s">
        <v>1397</v>
      </c>
      <c r="D218" s="26">
        <v>2200</v>
      </c>
      <c r="E218" s="27">
        <v>20</v>
      </c>
      <c r="F218" s="27">
        <v>36</v>
      </c>
      <c r="G218" s="22">
        <f t="shared" si="31"/>
        <v>55000</v>
      </c>
      <c r="H218" s="22">
        <f t="shared" si="32"/>
        <v>99000</v>
      </c>
      <c r="I218" s="29">
        <f t="shared" si="33"/>
        <v>154000</v>
      </c>
    </row>
    <row r="219" spans="1:9" s="5" customFormat="1" ht="15" customHeight="1">
      <c r="A219" s="82" t="s">
        <v>2053</v>
      </c>
      <c r="B219" s="90" t="s">
        <v>600</v>
      </c>
      <c r="C219" s="59" t="s">
        <v>1397</v>
      </c>
      <c r="D219" s="26">
        <v>16</v>
      </c>
      <c r="E219" s="27">
        <v>15</v>
      </c>
      <c r="F219" s="27">
        <v>65</v>
      </c>
      <c r="G219" s="22">
        <f t="shared" si="31"/>
        <v>300</v>
      </c>
      <c r="H219" s="22">
        <f t="shared" si="32"/>
        <v>1300</v>
      </c>
      <c r="I219" s="29">
        <f t="shared" si="33"/>
        <v>1600</v>
      </c>
    </row>
    <row r="220" spans="1:9" s="5" customFormat="1" ht="15" customHeight="1">
      <c r="A220" s="82" t="s">
        <v>2054</v>
      </c>
      <c r="B220" s="90" t="s">
        <v>601</v>
      </c>
      <c r="C220" s="59" t="s">
        <v>1397</v>
      </c>
      <c r="D220" s="26">
        <v>30</v>
      </c>
      <c r="E220" s="27">
        <v>15</v>
      </c>
      <c r="F220" s="27">
        <v>100</v>
      </c>
      <c r="G220" s="22">
        <f t="shared" si="31"/>
        <v>562.5</v>
      </c>
      <c r="H220" s="22">
        <f t="shared" si="32"/>
        <v>3750</v>
      </c>
      <c r="I220" s="29">
        <f t="shared" si="33"/>
        <v>4312.5</v>
      </c>
    </row>
    <row r="221" spans="1:9" s="5" customFormat="1" ht="15" customHeight="1">
      <c r="A221" s="82" t="s">
        <v>757</v>
      </c>
      <c r="B221" s="90" t="s">
        <v>1994</v>
      </c>
      <c r="C221" s="57" t="s">
        <v>1398</v>
      </c>
      <c r="D221" s="26">
        <v>420</v>
      </c>
      <c r="E221" s="27">
        <v>11</v>
      </c>
      <c r="F221" s="27">
        <v>16.5</v>
      </c>
      <c r="G221" s="22">
        <f t="shared" si="31"/>
        <v>5775</v>
      </c>
      <c r="H221" s="22">
        <f t="shared" si="32"/>
        <v>8662.5</v>
      </c>
      <c r="I221" s="29">
        <f t="shared" si="33"/>
        <v>14437.5</v>
      </c>
    </row>
    <row r="222" spans="1:9" s="5" customFormat="1" ht="15" customHeight="1">
      <c r="A222" s="82" t="s">
        <v>2055</v>
      </c>
      <c r="B222" s="90" t="s">
        <v>702</v>
      </c>
      <c r="C222" s="59" t="s">
        <v>1398</v>
      </c>
      <c r="D222" s="26">
        <v>70</v>
      </c>
      <c r="E222" s="27">
        <v>10</v>
      </c>
      <c r="F222" s="27">
        <v>27.5</v>
      </c>
      <c r="G222" s="22">
        <f t="shared" si="31"/>
        <v>875</v>
      </c>
      <c r="H222" s="22">
        <f t="shared" si="32"/>
        <v>2406.25</v>
      </c>
      <c r="I222" s="29">
        <f t="shared" si="33"/>
        <v>3281.25</v>
      </c>
    </row>
    <row r="223" spans="1:9" s="5" customFormat="1" ht="15" customHeight="1">
      <c r="A223" s="82" t="s">
        <v>2056</v>
      </c>
      <c r="B223" s="90" t="s">
        <v>606</v>
      </c>
      <c r="C223" s="59" t="s">
        <v>1398</v>
      </c>
      <c r="D223" s="26">
        <v>20</v>
      </c>
      <c r="E223" s="27">
        <v>10</v>
      </c>
      <c r="F223" s="27">
        <v>27.5</v>
      </c>
      <c r="G223" s="22">
        <f t="shared" si="31"/>
        <v>250</v>
      </c>
      <c r="H223" s="22">
        <f t="shared" si="32"/>
        <v>687.5</v>
      </c>
      <c r="I223" s="29">
        <f>H223+G223</f>
        <v>937.5</v>
      </c>
    </row>
    <row r="224" spans="1:9" s="5" customFormat="1" ht="15" customHeight="1">
      <c r="A224" s="82" t="s">
        <v>2057</v>
      </c>
      <c r="B224" s="90" t="s">
        <v>1993</v>
      </c>
      <c r="C224" s="59" t="s">
        <v>1398</v>
      </c>
      <c r="D224" s="26">
        <v>90</v>
      </c>
      <c r="E224" s="27">
        <v>10</v>
      </c>
      <c r="F224" s="27">
        <v>27.5</v>
      </c>
      <c r="G224" s="22">
        <f t="shared" si="31"/>
        <v>1125</v>
      </c>
      <c r="H224" s="22">
        <f t="shared" si="32"/>
        <v>3093.75</v>
      </c>
      <c r="I224" s="29">
        <f>H224+G224</f>
        <v>4218.75</v>
      </c>
    </row>
    <row r="225" spans="1:9" s="5" customFormat="1" ht="15" customHeight="1">
      <c r="A225" s="82" t="s">
        <v>578</v>
      </c>
      <c r="B225" s="90" t="s">
        <v>603</v>
      </c>
      <c r="C225" s="57" t="s">
        <v>1397</v>
      </c>
      <c r="D225" s="26">
        <v>10</v>
      </c>
      <c r="E225" s="27">
        <v>22</v>
      </c>
      <c r="F225" s="27">
        <v>143</v>
      </c>
      <c r="G225" s="22">
        <f t="shared" si="31"/>
        <v>275</v>
      </c>
      <c r="H225" s="22">
        <f t="shared" si="32"/>
        <v>1787.5</v>
      </c>
      <c r="I225" s="29">
        <f>H225+G225</f>
        <v>2062.5</v>
      </c>
    </row>
    <row r="226" spans="1:9" s="5" customFormat="1" ht="25.5" customHeight="1">
      <c r="A226" s="82" t="s">
        <v>604</v>
      </c>
      <c r="B226" s="90" t="s">
        <v>704</v>
      </c>
      <c r="C226" s="57" t="s">
        <v>1397</v>
      </c>
      <c r="D226" s="26">
        <v>10</v>
      </c>
      <c r="E226" s="27">
        <v>22</v>
      </c>
      <c r="F226" s="27">
        <v>143</v>
      </c>
      <c r="G226" s="22">
        <f t="shared" si="31"/>
        <v>275</v>
      </c>
      <c r="H226" s="22">
        <f t="shared" si="32"/>
        <v>1787.5</v>
      </c>
      <c r="I226" s="29">
        <f>H226+G226</f>
        <v>2062.5</v>
      </c>
    </row>
    <row r="227" spans="1:9" s="5" customFormat="1" ht="25.5" customHeight="1">
      <c r="A227" s="82" t="s">
        <v>605</v>
      </c>
      <c r="B227" s="90" t="s">
        <v>579</v>
      </c>
      <c r="C227" s="57" t="s">
        <v>1397</v>
      </c>
      <c r="D227" s="26">
        <v>16</v>
      </c>
      <c r="E227" s="27">
        <v>22</v>
      </c>
      <c r="F227" s="27">
        <v>143</v>
      </c>
      <c r="G227" s="22">
        <f t="shared" si="31"/>
        <v>440</v>
      </c>
      <c r="H227" s="22">
        <f t="shared" si="32"/>
        <v>2860</v>
      </c>
      <c r="I227" s="29">
        <f t="shared" si="33"/>
        <v>3300</v>
      </c>
    </row>
    <row r="228" spans="1:9" s="5" customFormat="1" ht="16.5" customHeight="1">
      <c r="A228" s="82" t="s">
        <v>758</v>
      </c>
      <c r="B228" s="90" t="s">
        <v>1992</v>
      </c>
      <c r="C228" s="57" t="s">
        <v>1397</v>
      </c>
      <c r="D228" s="26">
        <v>18</v>
      </c>
      <c r="E228" s="27">
        <v>22</v>
      </c>
      <c r="F228" s="27">
        <v>143</v>
      </c>
      <c r="G228" s="22">
        <f t="shared" si="31"/>
        <v>495</v>
      </c>
      <c r="H228" s="22">
        <f t="shared" si="32"/>
        <v>3217.5</v>
      </c>
      <c r="I228" s="29">
        <f>H228+G228</f>
        <v>3712.5</v>
      </c>
    </row>
    <row r="229" spans="1:9" s="3" customFormat="1" ht="12.75">
      <c r="A229" s="79">
        <v>15</v>
      </c>
      <c r="B229" s="45" t="s">
        <v>1362</v>
      </c>
      <c r="C229" s="58"/>
      <c r="D229" s="28"/>
      <c r="E229" s="28"/>
      <c r="F229" s="28"/>
      <c r="G229" s="28"/>
      <c r="H229" s="28"/>
      <c r="I229" s="80"/>
    </row>
    <row r="230" spans="1:9" s="5" customFormat="1" ht="15" customHeight="1">
      <c r="A230" s="82" t="s">
        <v>1837</v>
      </c>
      <c r="B230" s="90" t="s">
        <v>597</v>
      </c>
      <c r="C230" s="57" t="s">
        <v>1397</v>
      </c>
      <c r="D230" s="26">
        <v>10</v>
      </c>
      <c r="E230" s="27">
        <v>2</v>
      </c>
      <c r="F230" s="27">
        <v>1.5</v>
      </c>
      <c r="G230" s="22">
        <f aca="true" t="shared" si="34" ref="G230:G235">ROUND((D230*E230*$G$14)+(D230*E230),2)</f>
        <v>25</v>
      </c>
      <c r="H230" s="22">
        <f aca="true" t="shared" si="35" ref="H230:H235">ROUND((D230*F230*$H$14)+(D230*F230),2)</f>
        <v>18.75</v>
      </c>
      <c r="I230" s="29">
        <f aca="true" t="shared" si="36" ref="I230:I235">H230+G230</f>
        <v>43.75</v>
      </c>
    </row>
    <row r="231" spans="1:9" s="5" customFormat="1" ht="15" customHeight="1">
      <c r="A231" s="82" t="s">
        <v>1838</v>
      </c>
      <c r="B231" s="90" t="s">
        <v>705</v>
      </c>
      <c r="C231" s="57" t="s">
        <v>1397</v>
      </c>
      <c r="D231" s="26">
        <v>60</v>
      </c>
      <c r="E231" s="27">
        <v>3.85</v>
      </c>
      <c r="F231" s="27">
        <v>1.4</v>
      </c>
      <c r="G231" s="22">
        <f t="shared" si="34"/>
        <v>288.75</v>
      </c>
      <c r="H231" s="22">
        <f t="shared" si="35"/>
        <v>105</v>
      </c>
      <c r="I231" s="29">
        <f t="shared" si="36"/>
        <v>393.75</v>
      </c>
    </row>
    <row r="232" spans="1:9" s="5" customFormat="1" ht="15" customHeight="1">
      <c r="A232" s="82" t="s">
        <v>1839</v>
      </c>
      <c r="B232" s="90" t="s">
        <v>706</v>
      </c>
      <c r="C232" s="57" t="s">
        <v>1397</v>
      </c>
      <c r="D232" s="26">
        <v>60</v>
      </c>
      <c r="E232" s="27">
        <v>7.7</v>
      </c>
      <c r="F232" s="27">
        <v>0.65</v>
      </c>
      <c r="G232" s="22">
        <f t="shared" si="34"/>
        <v>577.5</v>
      </c>
      <c r="H232" s="22">
        <f t="shared" si="35"/>
        <v>48.75</v>
      </c>
      <c r="I232" s="29">
        <f t="shared" si="36"/>
        <v>626.25</v>
      </c>
    </row>
    <row r="233" spans="1:9" s="5" customFormat="1" ht="15" customHeight="1">
      <c r="A233" s="82" t="s">
        <v>1840</v>
      </c>
      <c r="B233" s="90" t="s">
        <v>1420</v>
      </c>
      <c r="C233" s="57" t="s">
        <v>1397</v>
      </c>
      <c r="D233" s="26">
        <v>740</v>
      </c>
      <c r="E233" s="27">
        <v>16.5</v>
      </c>
      <c r="F233" s="27">
        <v>38.5</v>
      </c>
      <c r="G233" s="22">
        <f t="shared" si="34"/>
        <v>15262.5</v>
      </c>
      <c r="H233" s="22">
        <f t="shared" si="35"/>
        <v>35612.5</v>
      </c>
      <c r="I233" s="29">
        <f t="shared" si="36"/>
        <v>50875</v>
      </c>
    </row>
    <row r="234" spans="1:9" s="5" customFormat="1" ht="15" customHeight="1">
      <c r="A234" s="82" t="s">
        <v>1841</v>
      </c>
      <c r="B234" s="90" t="s">
        <v>1421</v>
      </c>
      <c r="C234" s="59" t="s">
        <v>1397</v>
      </c>
      <c r="D234" s="26">
        <v>28</v>
      </c>
      <c r="E234" s="27">
        <v>22</v>
      </c>
      <c r="F234" s="27">
        <v>110</v>
      </c>
      <c r="G234" s="22">
        <f t="shared" si="34"/>
        <v>770</v>
      </c>
      <c r="H234" s="22">
        <f t="shared" si="35"/>
        <v>3850</v>
      </c>
      <c r="I234" s="29">
        <f t="shared" si="36"/>
        <v>4620</v>
      </c>
    </row>
    <row r="235" spans="1:9" s="5" customFormat="1" ht="15" customHeight="1">
      <c r="A235" s="82" t="s">
        <v>1842</v>
      </c>
      <c r="B235" s="90" t="s">
        <v>700</v>
      </c>
      <c r="C235" s="61" t="s">
        <v>1397</v>
      </c>
      <c r="D235" s="26">
        <v>15</v>
      </c>
      <c r="E235" s="27">
        <v>11</v>
      </c>
      <c r="F235" s="27">
        <v>242</v>
      </c>
      <c r="G235" s="22">
        <f t="shared" si="34"/>
        <v>206.25</v>
      </c>
      <c r="H235" s="22">
        <f t="shared" si="35"/>
        <v>4537.5</v>
      </c>
      <c r="I235" s="29">
        <f t="shared" si="36"/>
        <v>4743.75</v>
      </c>
    </row>
    <row r="236" spans="1:9" s="3" customFormat="1" ht="12.75">
      <c r="A236" s="79">
        <v>16</v>
      </c>
      <c r="B236" s="45" t="s">
        <v>1379</v>
      </c>
      <c r="C236" s="28"/>
      <c r="D236" s="28"/>
      <c r="E236" s="28"/>
      <c r="F236" s="28"/>
      <c r="G236" s="28"/>
      <c r="H236" s="28"/>
      <c r="I236" s="80"/>
    </row>
    <row r="237" spans="1:9" s="12" customFormat="1" ht="15" customHeight="1">
      <c r="A237" s="39" t="s">
        <v>1843</v>
      </c>
      <c r="B237" s="90" t="s">
        <v>1457</v>
      </c>
      <c r="C237" s="57" t="s">
        <v>1397</v>
      </c>
      <c r="D237" s="26">
        <v>2600</v>
      </c>
      <c r="E237" s="27">
        <v>7.27</v>
      </c>
      <c r="F237" s="27">
        <v>6.17</v>
      </c>
      <c r="G237" s="22">
        <f aca="true" t="shared" si="37" ref="G237:G250">ROUND((D237*E237*$G$14)+(D237*E237),2)</f>
        <v>23627.5</v>
      </c>
      <c r="H237" s="22">
        <f aca="true" t="shared" si="38" ref="H237:H250">ROUND((D237*F237*$H$14)+(D237*F237),2)</f>
        <v>20052.5</v>
      </c>
      <c r="I237" s="29">
        <f aca="true" t="shared" si="39" ref="I237:I243">H237+G237</f>
        <v>43680</v>
      </c>
    </row>
    <row r="238" spans="1:9" s="12" customFormat="1" ht="15" customHeight="1">
      <c r="A238" s="39" t="s">
        <v>1844</v>
      </c>
      <c r="B238" s="90" t="s">
        <v>1458</v>
      </c>
      <c r="C238" s="57" t="s">
        <v>1397</v>
      </c>
      <c r="D238" s="26">
        <v>2600</v>
      </c>
      <c r="E238" s="27">
        <v>3.76</v>
      </c>
      <c r="F238" s="27">
        <v>0.87</v>
      </c>
      <c r="G238" s="22">
        <f t="shared" si="37"/>
        <v>12220</v>
      </c>
      <c r="H238" s="22">
        <f t="shared" si="38"/>
        <v>2827.5</v>
      </c>
      <c r="I238" s="29">
        <f t="shared" si="39"/>
        <v>15047.5</v>
      </c>
    </row>
    <row r="239" spans="1:9" s="5" customFormat="1" ht="15" customHeight="1">
      <c r="A239" s="39" t="s">
        <v>1845</v>
      </c>
      <c r="B239" s="90" t="s">
        <v>1459</v>
      </c>
      <c r="C239" s="57" t="s">
        <v>1397</v>
      </c>
      <c r="D239" s="26">
        <v>1400</v>
      </c>
      <c r="E239" s="27">
        <v>6.67</v>
      </c>
      <c r="F239" s="27">
        <v>1.98</v>
      </c>
      <c r="G239" s="22">
        <f t="shared" si="37"/>
        <v>11672.5</v>
      </c>
      <c r="H239" s="22">
        <f t="shared" si="38"/>
        <v>3465</v>
      </c>
      <c r="I239" s="29">
        <f t="shared" si="39"/>
        <v>15137.5</v>
      </c>
    </row>
    <row r="240" spans="1:9" s="12" customFormat="1" ht="15" customHeight="1">
      <c r="A240" s="39" t="s">
        <v>1846</v>
      </c>
      <c r="B240" s="90" t="s">
        <v>1492</v>
      </c>
      <c r="C240" s="57" t="s">
        <v>1397</v>
      </c>
      <c r="D240" s="26">
        <v>4200</v>
      </c>
      <c r="E240" s="27">
        <v>6.67</v>
      </c>
      <c r="F240" s="27">
        <v>6.17</v>
      </c>
      <c r="G240" s="22">
        <f t="shared" si="37"/>
        <v>35017.5</v>
      </c>
      <c r="H240" s="22">
        <f t="shared" si="38"/>
        <v>32392.5</v>
      </c>
      <c r="I240" s="29">
        <f t="shared" si="39"/>
        <v>67410</v>
      </c>
    </row>
    <row r="241" spans="1:9" s="12" customFormat="1" ht="15" customHeight="1">
      <c r="A241" s="39" t="s">
        <v>1847</v>
      </c>
      <c r="B241" s="90" t="s">
        <v>1493</v>
      </c>
      <c r="C241" s="57" t="s">
        <v>1397</v>
      </c>
      <c r="D241" s="26">
        <v>300</v>
      </c>
      <c r="E241" s="27">
        <v>3.37</v>
      </c>
      <c r="F241" s="27">
        <v>3.82</v>
      </c>
      <c r="G241" s="22">
        <f t="shared" si="37"/>
        <v>1263.75</v>
      </c>
      <c r="H241" s="22">
        <f t="shared" si="38"/>
        <v>1432.5</v>
      </c>
      <c r="I241" s="29">
        <f t="shared" si="39"/>
        <v>2696.25</v>
      </c>
    </row>
    <row r="242" spans="1:9" s="13" customFormat="1" ht="15" customHeight="1">
      <c r="A242" s="39" t="s">
        <v>1848</v>
      </c>
      <c r="B242" s="90" t="s">
        <v>1445</v>
      </c>
      <c r="C242" s="57" t="s">
        <v>1397</v>
      </c>
      <c r="D242" s="26">
        <v>220</v>
      </c>
      <c r="E242" s="27">
        <v>10.23</v>
      </c>
      <c r="F242" s="27">
        <v>11.58</v>
      </c>
      <c r="G242" s="22">
        <f t="shared" si="37"/>
        <v>2813.25</v>
      </c>
      <c r="H242" s="22">
        <f t="shared" si="38"/>
        <v>3184.5</v>
      </c>
      <c r="I242" s="29">
        <f t="shared" si="39"/>
        <v>5997.75</v>
      </c>
    </row>
    <row r="243" spans="1:9" s="13" customFormat="1" ht="15" customHeight="1">
      <c r="A243" s="39" t="s">
        <v>1849</v>
      </c>
      <c r="B243" s="90" t="s">
        <v>1446</v>
      </c>
      <c r="C243" s="57" t="s">
        <v>1397</v>
      </c>
      <c r="D243" s="26">
        <v>360</v>
      </c>
      <c r="E243" s="27">
        <v>12.05</v>
      </c>
      <c r="F243" s="27">
        <v>11.58</v>
      </c>
      <c r="G243" s="22">
        <f t="shared" si="37"/>
        <v>5422.5</v>
      </c>
      <c r="H243" s="22">
        <f t="shared" si="38"/>
        <v>5211</v>
      </c>
      <c r="I243" s="29">
        <f t="shared" si="39"/>
        <v>10633.5</v>
      </c>
    </row>
    <row r="244" spans="1:9" s="13" customFormat="1" ht="16.5" customHeight="1">
      <c r="A244" s="39" t="s">
        <v>1850</v>
      </c>
      <c r="B244" s="135" t="s">
        <v>761</v>
      </c>
      <c r="C244" s="57" t="s">
        <v>1397</v>
      </c>
      <c r="D244" s="26">
        <v>12</v>
      </c>
      <c r="E244" s="27">
        <v>20</v>
      </c>
      <c r="F244" s="27">
        <v>18</v>
      </c>
      <c r="G244" s="22">
        <f t="shared" si="37"/>
        <v>300</v>
      </c>
      <c r="H244" s="22">
        <f t="shared" si="38"/>
        <v>270</v>
      </c>
      <c r="I244" s="29">
        <f aca="true" t="shared" si="40" ref="I244:I250">H244+G244</f>
        <v>570</v>
      </c>
    </row>
    <row r="245" spans="1:9" s="5" customFormat="1" ht="15" customHeight="1">
      <c r="A245" s="39" t="s">
        <v>1851</v>
      </c>
      <c r="B245" s="90" t="s">
        <v>1450</v>
      </c>
      <c r="C245" s="57" t="s">
        <v>1397</v>
      </c>
      <c r="D245" s="26">
        <v>15</v>
      </c>
      <c r="E245" s="27">
        <v>11</v>
      </c>
      <c r="F245" s="27">
        <v>16.5</v>
      </c>
      <c r="G245" s="22">
        <f t="shared" si="37"/>
        <v>206.25</v>
      </c>
      <c r="H245" s="22">
        <f t="shared" si="38"/>
        <v>309.38</v>
      </c>
      <c r="I245" s="29">
        <f t="shared" si="40"/>
        <v>515.63</v>
      </c>
    </row>
    <row r="246" spans="1:9" s="5" customFormat="1" ht="15" customHeight="1">
      <c r="A246" s="39" t="s">
        <v>1852</v>
      </c>
      <c r="B246" s="90" t="s">
        <v>1376</v>
      </c>
      <c r="C246" s="57" t="s">
        <v>1397</v>
      </c>
      <c r="D246" s="26">
        <v>16</v>
      </c>
      <c r="E246" s="27">
        <v>11</v>
      </c>
      <c r="F246" s="27">
        <v>12.1</v>
      </c>
      <c r="G246" s="22">
        <f t="shared" si="37"/>
        <v>220</v>
      </c>
      <c r="H246" s="22">
        <f t="shared" si="38"/>
        <v>242</v>
      </c>
      <c r="I246" s="29">
        <f t="shared" si="40"/>
        <v>462</v>
      </c>
    </row>
    <row r="247" spans="1:9" s="5" customFormat="1" ht="15" customHeight="1">
      <c r="A247" s="39" t="s">
        <v>1853</v>
      </c>
      <c r="B247" s="90" t="s">
        <v>1377</v>
      </c>
      <c r="C247" s="57" t="s">
        <v>1397</v>
      </c>
      <c r="D247" s="26">
        <v>8</v>
      </c>
      <c r="E247" s="27">
        <v>16.5</v>
      </c>
      <c r="F247" s="27">
        <v>16.5</v>
      </c>
      <c r="G247" s="22">
        <f t="shared" si="37"/>
        <v>165</v>
      </c>
      <c r="H247" s="22">
        <f t="shared" si="38"/>
        <v>165</v>
      </c>
      <c r="I247" s="29">
        <f t="shared" si="40"/>
        <v>330</v>
      </c>
    </row>
    <row r="248" spans="1:9" s="14" customFormat="1" ht="15" customHeight="1">
      <c r="A248" s="39" t="s">
        <v>1854</v>
      </c>
      <c r="B248" s="90" t="s">
        <v>1466</v>
      </c>
      <c r="C248" s="57" t="s">
        <v>1397</v>
      </c>
      <c r="D248" s="26">
        <v>44</v>
      </c>
      <c r="E248" s="27">
        <v>11</v>
      </c>
      <c r="F248" s="27">
        <v>24.2</v>
      </c>
      <c r="G248" s="22">
        <f t="shared" si="37"/>
        <v>605</v>
      </c>
      <c r="H248" s="22">
        <f t="shared" si="38"/>
        <v>1331</v>
      </c>
      <c r="I248" s="29">
        <f t="shared" si="40"/>
        <v>1936</v>
      </c>
    </row>
    <row r="249" spans="1:9" s="13" customFormat="1" ht="15.75" customHeight="1">
      <c r="A249" s="39" t="s">
        <v>1855</v>
      </c>
      <c r="B249" s="135" t="s">
        <v>759</v>
      </c>
      <c r="C249" s="136" t="s">
        <v>1397</v>
      </c>
      <c r="D249" s="26">
        <v>8</v>
      </c>
      <c r="E249" s="27">
        <v>25</v>
      </c>
      <c r="F249" s="27">
        <v>27.86</v>
      </c>
      <c r="G249" s="22">
        <f t="shared" si="37"/>
        <v>250</v>
      </c>
      <c r="H249" s="22">
        <f t="shared" si="38"/>
        <v>278.6</v>
      </c>
      <c r="I249" s="29">
        <f t="shared" si="40"/>
        <v>528.6</v>
      </c>
    </row>
    <row r="250" spans="1:9" s="13" customFormat="1" ht="15.75" customHeight="1">
      <c r="A250" s="39" t="s">
        <v>1856</v>
      </c>
      <c r="B250" s="104" t="s">
        <v>760</v>
      </c>
      <c r="C250" s="136" t="s">
        <v>1397</v>
      </c>
      <c r="D250" s="26">
        <v>8</v>
      </c>
      <c r="E250" s="27">
        <v>25</v>
      </c>
      <c r="F250" s="27">
        <v>21</v>
      </c>
      <c r="G250" s="22">
        <f t="shared" si="37"/>
        <v>250</v>
      </c>
      <c r="H250" s="22">
        <f t="shared" si="38"/>
        <v>210</v>
      </c>
      <c r="I250" s="29">
        <f t="shared" si="40"/>
        <v>460</v>
      </c>
    </row>
    <row r="251" spans="1:9" s="3" customFormat="1" ht="12.75">
      <c r="A251" s="79">
        <v>17</v>
      </c>
      <c r="B251" s="45" t="s">
        <v>1422</v>
      </c>
      <c r="C251" s="58"/>
      <c r="D251" s="28"/>
      <c r="E251" s="28"/>
      <c r="F251" s="28"/>
      <c r="G251" s="28"/>
      <c r="H251" s="28"/>
      <c r="I251" s="80"/>
    </row>
    <row r="252" spans="1:9" ht="15" customHeight="1">
      <c r="A252" s="39" t="s">
        <v>1874</v>
      </c>
      <c r="B252" s="90" t="s">
        <v>1423</v>
      </c>
      <c r="C252" s="59" t="s">
        <v>1399</v>
      </c>
      <c r="D252" s="26">
        <v>20</v>
      </c>
      <c r="E252" s="27">
        <v>33</v>
      </c>
      <c r="F252" s="27">
        <v>350</v>
      </c>
      <c r="G252" s="22">
        <f aca="true" t="shared" si="41" ref="G252:G282">ROUND((D252*E252*$G$14)+(D252*E252),2)</f>
        <v>825</v>
      </c>
      <c r="H252" s="22">
        <f aca="true" t="shared" si="42" ref="H252:H282">ROUND((D252*F252*$H$14)+(D252*F252),2)</f>
        <v>8750</v>
      </c>
      <c r="I252" s="29">
        <f aca="true" t="shared" si="43" ref="I252:I282">H252+G252</f>
        <v>9575</v>
      </c>
    </row>
    <row r="253" spans="1:9" ht="25.5" customHeight="1">
      <c r="A253" s="39" t="s">
        <v>1875</v>
      </c>
      <c r="B253" s="90" t="s">
        <v>581</v>
      </c>
      <c r="C253" s="59" t="s">
        <v>1399</v>
      </c>
      <c r="D253" s="26">
        <v>10</v>
      </c>
      <c r="E253" s="27">
        <v>33</v>
      </c>
      <c r="F253" s="27">
        <v>350</v>
      </c>
      <c r="G253" s="22">
        <f t="shared" si="41"/>
        <v>412.5</v>
      </c>
      <c r="H253" s="22">
        <f t="shared" si="42"/>
        <v>4375</v>
      </c>
      <c r="I253" s="29">
        <f t="shared" si="43"/>
        <v>4787.5</v>
      </c>
    </row>
    <row r="254" spans="1:9" ht="25.5" customHeight="1">
      <c r="A254" s="39" t="s">
        <v>1876</v>
      </c>
      <c r="B254" s="90" t="s">
        <v>1424</v>
      </c>
      <c r="C254" s="59" t="s">
        <v>1399</v>
      </c>
      <c r="D254" s="26">
        <v>10</v>
      </c>
      <c r="E254" s="27">
        <v>33</v>
      </c>
      <c r="F254" s="27">
        <v>450</v>
      </c>
      <c r="G254" s="22">
        <f t="shared" si="41"/>
        <v>412.5</v>
      </c>
      <c r="H254" s="22">
        <f t="shared" si="42"/>
        <v>5625</v>
      </c>
      <c r="I254" s="29">
        <f t="shared" si="43"/>
        <v>6037.5</v>
      </c>
    </row>
    <row r="255" spans="1:9" ht="25.5" customHeight="1">
      <c r="A255" s="39" t="s">
        <v>1877</v>
      </c>
      <c r="B255" s="90" t="s">
        <v>1425</v>
      </c>
      <c r="C255" s="59" t="s">
        <v>1399</v>
      </c>
      <c r="D255" s="26">
        <v>20</v>
      </c>
      <c r="E255" s="27">
        <v>33</v>
      </c>
      <c r="F255" s="27">
        <v>1000</v>
      </c>
      <c r="G255" s="22">
        <f t="shared" si="41"/>
        <v>825</v>
      </c>
      <c r="H255" s="22">
        <f t="shared" si="42"/>
        <v>25000</v>
      </c>
      <c r="I255" s="29">
        <f t="shared" si="43"/>
        <v>25825</v>
      </c>
    </row>
    <row r="256" spans="1:9" ht="15" customHeight="1">
      <c r="A256" s="39" t="s">
        <v>1878</v>
      </c>
      <c r="B256" s="90" t="s">
        <v>1426</v>
      </c>
      <c r="C256" s="59" t="s">
        <v>1399</v>
      </c>
      <c r="D256" s="26">
        <v>10</v>
      </c>
      <c r="E256" s="27">
        <v>11</v>
      </c>
      <c r="F256" s="27">
        <v>495</v>
      </c>
      <c r="G256" s="22">
        <f t="shared" si="41"/>
        <v>137.5</v>
      </c>
      <c r="H256" s="22">
        <f t="shared" si="42"/>
        <v>6187.5</v>
      </c>
      <c r="I256" s="29">
        <f t="shared" si="43"/>
        <v>6325</v>
      </c>
    </row>
    <row r="257" spans="1:9" ht="15" customHeight="1">
      <c r="A257" s="39" t="s">
        <v>1879</v>
      </c>
      <c r="B257" s="90" t="s">
        <v>1427</v>
      </c>
      <c r="C257" s="59" t="s">
        <v>1399</v>
      </c>
      <c r="D257" s="26">
        <v>20</v>
      </c>
      <c r="E257" s="27">
        <v>11</v>
      </c>
      <c r="F257" s="27">
        <v>100</v>
      </c>
      <c r="G257" s="22">
        <f t="shared" si="41"/>
        <v>275</v>
      </c>
      <c r="H257" s="22">
        <f t="shared" si="42"/>
        <v>2500</v>
      </c>
      <c r="I257" s="29">
        <f t="shared" si="43"/>
        <v>2775</v>
      </c>
    </row>
    <row r="258" spans="1:9" ht="15" customHeight="1">
      <c r="A258" s="39" t="s">
        <v>1880</v>
      </c>
      <c r="B258" s="90" t="s">
        <v>1428</v>
      </c>
      <c r="C258" s="59" t="s">
        <v>1399</v>
      </c>
      <c r="D258" s="26">
        <v>20</v>
      </c>
      <c r="E258" s="27">
        <v>66</v>
      </c>
      <c r="F258" s="27">
        <v>275</v>
      </c>
      <c r="G258" s="22">
        <f t="shared" si="41"/>
        <v>1650</v>
      </c>
      <c r="H258" s="22">
        <f t="shared" si="42"/>
        <v>6875</v>
      </c>
      <c r="I258" s="29">
        <f t="shared" si="43"/>
        <v>8525</v>
      </c>
    </row>
    <row r="259" spans="1:9" ht="15" customHeight="1">
      <c r="A259" s="39" t="s">
        <v>1881</v>
      </c>
      <c r="B259" s="90" t="s">
        <v>1429</v>
      </c>
      <c r="C259" s="59" t="s">
        <v>1399</v>
      </c>
      <c r="D259" s="26">
        <v>10</v>
      </c>
      <c r="E259" s="27">
        <v>27.5</v>
      </c>
      <c r="F259" s="27">
        <v>330</v>
      </c>
      <c r="G259" s="22">
        <f t="shared" si="41"/>
        <v>343.75</v>
      </c>
      <c r="H259" s="22">
        <f t="shared" si="42"/>
        <v>4125</v>
      </c>
      <c r="I259" s="29">
        <f t="shared" si="43"/>
        <v>4468.75</v>
      </c>
    </row>
    <row r="260" spans="1:9" ht="15" customHeight="1">
      <c r="A260" s="39" t="s">
        <v>1882</v>
      </c>
      <c r="B260" s="90" t="s">
        <v>1475</v>
      </c>
      <c r="C260" s="59" t="s">
        <v>1399</v>
      </c>
      <c r="D260" s="26">
        <v>10</v>
      </c>
      <c r="E260" s="27">
        <v>33</v>
      </c>
      <c r="F260" s="27">
        <v>440</v>
      </c>
      <c r="G260" s="22">
        <f t="shared" si="41"/>
        <v>412.5</v>
      </c>
      <c r="H260" s="22">
        <f t="shared" si="42"/>
        <v>5500</v>
      </c>
      <c r="I260" s="29">
        <f t="shared" si="43"/>
        <v>5912.5</v>
      </c>
    </row>
    <row r="261" spans="1:9" ht="15" customHeight="1">
      <c r="A261" s="39" t="s">
        <v>1883</v>
      </c>
      <c r="B261" s="90" t="s">
        <v>1430</v>
      </c>
      <c r="C261" s="59" t="s">
        <v>1399</v>
      </c>
      <c r="D261" s="26">
        <v>10</v>
      </c>
      <c r="E261" s="27">
        <v>27.5</v>
      </c>
      <c r="F261" s="27">
        <v>250</v>
      </c>
      <c r="G261" s="22">
        <f t="shared" si="41"/>
        <v>343.75</v>
      </c>
      <c r="H261" s="22">
        <f t="shared" si="42"/>
        <v>3125</v>
      </c>
      <c r="I261" s="29">
        <f t="shared" si="43"/>
        <v>3468.75</v>
      </c>
    </row>
    <row r="262" spans="1:9" ht="15" customHeight="1">
      <c r="A262" s="39" t="s">
        <v>1884</v>
      </c>
      <c r="B262" s="90" t="s">
        <v>1431</v>
      </c>
      <c r="C262" s="59" t="s">
        <v>1399</v>
      </c>
      <c r="D262" s="26">
        <v>10</v>
      </c>
      <c r="E262" s="27">
        <v>27.5</v>
      </c>
      <c r="F262" s="27">
        <v>480</v>
      </c>
      <c r="G262" s="22">
        <f t="shared" si="41"/>
        <v>343.75</v>
      </c>
      <c r="H262" s="22">
        <f t="shared" si="42"/>
        <v>6000</v>
      </c>
      <c r="I262" s="29">
        <f t="shared" si="43"/>
        <v>6343.75</v>
      </c>
    </row>
    <row r="263" spans="1:9" ht="15" customHeight="1">
      <c r="A263" s="39" t="s">
        <v>2058</v>
      </c>
      <c r="B263" s="90" t="s">
        <v>1483</v>
      </c>
      <c r="C263" s="59" t="s">
        <v>1399</v>
      </c>
      <c r="D263" s="26">
        <v>20</v>
      </c>
      <c r="E263" s="27">
        <v>27.5</v>
      </c>
      <c r="F263" s="27">
        <v>60</v>
      </c>
      <c r="G263" s="22">
        <f t="shared" si="41"/>
        <v>687.5</v>
      </c>
      <c r="H263" s="22">
        <f t="shared" si="42"/>
        <v>1500</v>
      </c>
      <c r="I263" s="29">
        <f t="shared" si="43"/>
        <v>2187.5</v>
      </c>
    </row>
    <row r="264" spans="1:9" ht="15" customHeight="1">
      <c r="A264" s="39" t="s">
        <v>2059</v>
      </c>
      <c r="B264" s="90" t="s">
        <v>1432</v>
      </c>
      <c r="C264" s="59" t="s">
        <v>1399</v>
      </c>
      <c r="D264" s="26">
        <v>10</v>
      </c>
      <c r="E264" s="27">
        <v>27.5</v>
      </c>
      <c r="F264" s="27">
        <v>250</v>
      </c>
      <c r="G264" s="22">
        <f t="shared" si="41"/>
        <v>343.75</v>
      </c>
      <c r="H264" s="22">
        <f t="shared" si="42"/>
        <v>3125</v>
      </c>
      <c r="I264" s="29">
        <f t="shared" si="43"/>
        <v>3468.75</v>
      </c>
    </row>
    <row r="265" spans="1:9" ht="15" customHeight="1">
      <c r="A265" s="39" t="s">
        <v>2060</v>
      </c>
      <c r="B265" s="90" t="s">
        <v>1477</v>
      </c>
      <c r="C265" s="59" t="s">
        <v>1399</v>
      </c>
      <c r="D265" s="26">
        <v>10</v>
      </c>
      <c r="E265" s="27">
        <v>27.5</v>
      </c>
      <c r="F265" s="27">
        <v>390</v>
      </c>
      <c r="G265" s="22">
        <f t="shared" si="41"/>
        <v>343.75</v>
      </c>
      <c r="H265" s="22">
        <f t="shared" si="42"/>
        <v>4875</v>
      </c>
      <c r="I265" s="29">
        <f t="shared" si="43"/>
        <v>5218.75</v>
      </c>
    </row>
    <row r="266" spans="1:9" ht="15" customHeight="1">
      <c r="A266" s="39" t="s">
        <v>2061</v>
      </c>
      <c r="B266" s="90" t="s">
        <v>1476</v>
      </c>
      <c r="C266" s="59" t="s">
        <v>1399</v>
      </c>
      <c r="D266" s="26">
        <v>20</v>
      </c>
      <c r="E266" s="27">
        <v>27.5</v>
      </c>
      <c r="F266" s="27">
        <v>380</v>
      </c>
      <c r="G266" s="22">
        <f t="shared" si="41"/>
        <v>687.5</v>
      </c>
      <c r="H266" s="22">
        <f t="shared" si="42"/>
        <v>9500</v>
      </c>
      <c r="I266" s="29">
        <f t="shared" si="43"/>
        <v>10187.5</v>
      </c>
    </row>
    <row r="267" spans="1:9" ht="40.5" customHeight="1">
      <c r="A267" s="39" t="s">
        <v>2062</v>
      </c>
      <c r="B267" s="90" t="s">
        <v>1433</v>
      </c>
      <c r="C267" s="59" t="s">
        <v>1399</v>
      </c>
      <c r="D267" s="26">
        <v>30</v>
      </c>
      <c r="E267" s="27">
        <v>15</v>
      </c>
      <c r="F267" s="119">
        <v>60</v>
      </c>
      <c r="G267" s="22">
        <f t="shared" si="41"/>
        <v>562.5</v>
      </c>
      <c r="H267" s="22">
        <f t="shared" si="42"/>
        <v>2250</v>
      </c>
      <c r="I267" s="29">
        <f t="shared" si="43"/>
        <v>2812.5</v>
      </c>
    </row>
    <row r="268" spans="1:9" ht="40.5" customHeight="1">
      <c r="A268" s="39" t="s">
        <v>2063</v>
      </c>
      <c r="B268" s="90" t="s">
        <v>1434</v>
      </c>
      <c r="C268" s="59" t="s">
        <v>1399</v>
      </c>
      <c r="D268" s="26">
        <v>30</v>
      </c>
      <c r="E268" s="27">
        <v>15</v>
      </c>
      <c r="F268" s="119">
        <v>80</v>
      </c>
      <c r="G268" s="22">
        <f t="shared" si="41"/>
        <v>562.5</v>
      </c>
      <c r="H268" s="22">
        <f t="shared" si="42"/>
        <v>3000</v>
      </c>
      <c r="I268" s="29">
        <f t="shared" si="43"/>
        <v>3562.5</v>
      </c>
    </row>
    <row r="269" spans="1:9" ht="40.5" customHeight="1">
      <c r="A269" s="39" t="s">
        <v>2064</v>
      </c>
      <c r="B269" s="90" t="s">
        <v>1435</v>
      </c>
      <c r="C269" s="59" t="s">
        <v>1399</v>
      </c>
      <c r="D269" s="26">
        <v>30</v>
      </c>
      <c r="E269" s="27">
        <v>15</v>
      </c>
      <c r="F269" s="119">
        <v>70</v>
      </c>
      <c r="G269" s="22">
        <f t="shared" si="41"/>
        <v>562.5</v>
      </c>
      <c r="H269" s="22">
        <f t="shared" si="42"/>
        <v>2625</v>
      </c>
      <c r="I269" s="29">
        <f t="shared" si="43"/>
        <v>3187.5</v>
      </c>
    </row>
    <row r="270" spans="1:9" ht="25.5" customHeight="1">
      <c r="A270" s="39" t="s">
        <v>2065</v>
      </c>
      <c r="B270" s="90" t="s">
        <v>1436</v>
      </c>
      <c r="C270" s="59" t="s">
        <v>1399</v>
      </c>
      <c r="D270" s="26">
        <v>30</v>
      </c>
      <c r="E270" s="27">
        <v>15</v>
      </c>
      <c r="F270" s="27">
        <v>70</v>
      </c>
      <c r="G270" s="22">
        <f t="shared" si="41"/>
        <v>562.5</v>
      </c>
      <c r="H270" s="22">
        <f t="shared" si="42"/>
        <v>2625</v>
      </c>
      <c r="I270" s="29">
        <f t="shared" si="43"/>
        <v>3187.5</v>
      </c>
    </row>
    <row r="271" spans="1:9" ht="25.5" customHeight="1">
      <c r="A271" s="39" t="s">
        <v>2066</v>
      </c>
      <c r="B271" s="90" t="s">
        <v>1437</v>
      </c>
      <c r="C271" s="59" t="s">
        <v>1399</v>
      </c>
      <c r="D271" s="26">
        <v>30</v>
      </c>
      <c r="E271" s="27">
        <v>30</v>
      </c>
      <c r="F271" s="27">
        <v>200</v>
      </c>
      <c r="G271" s="22">
        <f t="shared" si="41"/>
        <v>1125</v>
      </c>
      <c r="H271" s="22">
        <f t="shared" si="42"/>
        <v>7500</v>
      </c>
      <c r="I271" s="29">
        <f t="shared" si="43"/>
        <v>8625</v>
      </c>
    </row>
    <row r="272" spans="1:9" ht="12.75">
      <c r="A272" s="39" t="s">
        <v>2067</v>
      </c>
      <c r="B272" s="90" t="s">
        <v>811</v>
      </c>
      <c r="C272" s="65" t="s">
        <v>1414</v>
      </c>
      <c r="D272" s="26">
        <v>10</v>
      </c>
      <c r="E272" s="27">
        <v>30</v>
      </c>
      <c r="F272" s="27">
        <v>800</v>
      </c>
      <c r="G272" s="22">
        <f t="shared" si="41"/>
        <v>375</v>
      </c>
      <c r="H272" s="22">
        <f t="shared" si="42"/>
        <v>10000</v>
      </c>
      <c r="I272" s="29">
        <f t="shared" si="43"/>
        <v>10375</v>
      </c>
    </row>
    <row r="273" spans="1:9" ht="25.5" customHeight="1">
      <c r="A273" s="39" t="s">
        <v>2068</v>
      </c>
      <c r="B273" s="90" t="s">
        <v>1438</v>
      </c>
      <c r="C273" s="59" t="s">
        <v>1399</v>
      </c>
      <c r="D273" s="26">
        <v>30</v>
      </c>
      <c r="E273" s="27">
        <v>30</v>
      </c>
      <c r="F273" s="27">
        <v>220</v>
      </c>
      <c r="G273" s="22">
        <f t="shared" si="41"/>
        <v>1125</v>
      </c>
      <c r="H273" s="22">
        <f t="shared" si="42"/>
        <v>8250</v>
      </c>
      <c r="I273" s="29">
        <f t="shared" si="43"/>
        <v>9375</v>
      </c>
    </row>
    <row r="274" spans="1:9" ht="15" customHeight="1">
      <c r="A274" s="39" t="s">
        <v>2069</v>
      </c>
      <c r="B274" s="90" t="s">
        <v>1494</v>
      </c>
      <c r="C274" s="65" t="s">
        <v>1397</v>
      </c>
      <c r="D274" s="26">
        <v>13.5</v>
      </c>
      <c r="E274" s="27">
        <v>30</v>
      </c>
      <c r="F274" s="27">
        <v>350</v>
      </c>
      <c r="G274" s="22">
        <f t="shared" si="41"/>
        <v>506.25</v>
      </c>
      <c r="H274" s="22">
        <f t="shared" si="42"/>
        <v>5906.25</v>
      </c>
      <c r="I274" s="29">
        <f t="shared" si="43"/>
        <v>6412.5</v>
      </c>
    </row>
    <row r="275" spans="1:9" ht="15" customHeight="1">
      <c r="A275" s="39" t="s">
        <v>2070</v>
      </c>
      <c r="B275" s="90" t="s">
        <v>1439</v>
      </c>
      <c r="C275" s="65" t="s">
        <v>1414</v>
      </c>
      <c r="D275" s="26">
        <v>30</v>
      </c>
      <c r="E275" s="27">
        <v>30</v>
      </c>
      <c r="F275" s="27">
        <v>165</v>
      </c>
      <c r="G275" s="22">
        <f t="shared" si="41"/>
        <v>1125</v>
      </c>
      <c r="H275" s="22">
        <f t="shared" si="42"/>
        <v>6187.5</v>
      </c>
      <c r="I275" s="29">
        <f t="shared" si="43"/>
        <v>7312.5</v>
      </c>
    </row>
    <row r="276" spans="1:9" ht="15" customHeight="1">
      <c r="A276" s="39" t="s">
        <v>2071</v>
      </c>
      <c r="B276" s="90" t="s">
        <v>1440</v>
      </c>
      <c r="C276" s="65" t="s">
        <v>1414</v>
      </c>
      <c r="D276" s="26">
        <v>30</v>
      </c>
      <c r="E276" s="27">
        <v>30</v>
      </c>
      <c r="F276" s="27">
        <v>100</v>
      </c>
      <c r="G276" s="22">
        <f t="shared" si="41"/>
        <v>1125</v>
      </c>
      <c r="H276" s="22">
        <f t="shared" si="42"/>
        <v>3750</v>
      </c>
      <c r="I276" s="29">
        <f t="shared" si="43"/>
        <v>4875</v>
      </c>
    </row>
    <row r="277" spans="1:9" ht="25.5" customHeight="1">
      <c r="A277" s="39" t="s">
        <v>2072</v>
      </c>
      <c r="B277" s="90" t="s">
        <v>1453</v>
      </c>
      <c r="C277" s="66" t="s">
        <v>1447</v>
      </c>
      <c r="D277" s="26">
        <v>32</v>
      </c>
      <c r="E277" s="27">
        <v>165</v>
      </c>
      <c r="F277" s="27">
        <v>220</v>
      </c>
      <c r="G277" s="22">
        <f t="shared" si="41"/>
        <v>6600</v>
      </c>
      <c r="H277" s="22">
        <f t="shared" si="42"/>
        <v>8800</v>
      </c>
      <c r="I277" s="29">
        <f t="shared" si="43"/>
        <v>15400</v>
      </c>
    </row>
    <row r="278" spans="1:9" ht="26.25" customHeight="1">
      <c r="A278" s="39" t="s">
        <v>2073</v>
      </c>
      <c r="B278" s="90" t="s">
        <v>1454</v>
      </c>
      <c r="C278" s="67" t="s">
        <v>1414</v>
      </c>
      <c r="D278" s="26">
        <v>10</v>
      </c>
      <c r="E278" s="27">
        <v>165</v>
      </c>
      <c r="F278" s="27">
        <v>440</v>
      </c>
      <c r="G278" s="22">
        <f t="shared" si="41"/>
        <v>2062.5</v>
      </c>
      <c r="H278" s="22">
        <f t="shared" si="42"/>
        <v>5500</v>
      </c>
      <c r="I278" s="29">
        <f t="shared" si="43"/>
        <v>7562.5</v>
      </c>
    </row>
    <row r="279" spans="1:9" ht="27.75" customHeight="1">
      <c r="A279" s="39" t="s">
        <v>2074</v>
      </c>
      <c r="B279" s="90" t="s">
        <v>1455</v>
      </c>
      <c r="C279" s="66" t="s">
        <v>1447</v>
      </c>
      <c r="D279" s="26">
        <v>21</v>
      </c>
      <c r="E279" s="27">
        <v>165</v>
      </c>
      <c r="F279" s="27">
        <v>220</v>
      </c>
      <c r="G279" s="22">
        <f t="shared" si="41"/>
        <v>4331.25</v>
      </c>
      <c r="H279" s="22">
        <f t="shared" si="42"/>
        <v>5775</v>
      </c>
      <c r="I279" s="29">
        <f t="shared" si="43"/>
        <v>10106.25</v>
      </c>
    </row>
    <row r="280" spans="1:9" ht="15" customHeight="1">
      <c r="A280" s="39" t="s">
        <v>2075</v>
      </c>
      <c r="B280" s="90" t="s">
        <v>1468</v>
      </c>
      <c r="C280" s="67" t="s">
        <v>1447</v>
      </c>
      <c r="D280" s="26">
        <v>10</v>
      </c>
      <c r="E280" s="27">
        <v>165</v>
      </c>
      <c r="F280" s="27">
        <v>275</v>
      </c>
      <c r="G280" s="22">
        <f t="shared" si="41"/>
        <v>2062.5</v>
      </c>
      <c r="H280" s="22">
        <f t="shared" si="42"/>
        <v>3437.5</v>
      </c>
      <c r="I280" s="29">
        <f t="shared" si="43"/>
        <v>5500</v>
      </c>
    </row>
    <row r="281" spans="1:9" ht="24.75" customHeight="1">
      <c r="A281" s="39" t="s">
        <v>2076</v>
      </c>
      <c r="B281" s="90" t="s">
        <v>1469</v>
      </c>
      <c r="C281" s="67" t="s">
        <v>1447</v>
      </c>
      <c r="D281" s="26">
        <v>10</v>
      </c>
      <c r="E281" s="27">
        <v>165</v>
      </c>
      <c r="F281" s="27">
        <v>330</v>
      </c>
      <c r="G281" s="22">
        <f t="shared" si="41"/>
        <v>2062.5</v>
      </c>
      <c r="H281" s="22">
        <f t="shared" si="42"/>
        <v>4125</v>
      </c>
      <c r="I281" s="29">
        <f t="shared" si="43"/>
        <v>6187.5</v>
      </c>
    </row>
    <row r="282" spans="1:9" ht="27.75" customHeight="1">
      <c r="A282" s="39" t="s">
        <v>2077</v>
      </c>
      <c r="B282" s="90" t="s">
        <v>1456</v>
      </c>
      <c r="C282" s="59" t="s">
        <v>1399</v>
      </c>
      <c r="D282" s="26">
        <v>2</v>
      </c>
      <c r="E282" s="27">
        <v>550</v>
      </c>
      <c r="F282" s="27">
        <v>1100</v>
      </c>
      <c r="G282" s="22">
        <f t="shared" si="41"/>
        <v>1375</v>
      </c>
      <c r="H282" s="22">
        <f t="shared" si="42"/>
        <v>2750</v>
      </c>
      <c r="I282" s="29">
        <f t="shared" si="43"/>
        <v>4125</v>
      </c>
    </row>
    <row r="283" spans="1:9" s="8" customFormat="1" ht="14.25">
      <c r="A283" s="40">
        <v>18</v>
      </c>
      <c r="B283" s="49" t="s">
        <v>1533</v>
      </c>
      <c r="C283" s="68"/>
      <c r="D283" s="30"/>
      <c r="E283" s="30"/>
      <c r="F283" s="30"/>
      <c r="G283" s="30"/>
      <c r="H283" s="30"/>
      <c r="I283" s="31"/>
    </row>
    <row r="284" spans="1:9" ht="12.75">
      <c r="A284" s="139" t="s">
        <v>1859</v>
      </c>
      <c r="B284" s="50" t="s">
        <v>1534</v>
      </c>
      <c r="C284" s="69"/>
      <c r="D284" s="32"/>
      <c r="E284" s="32"/>
      <c r="F284" s="32"/>
      <c r="G284" s="32"/>
      <c r="H284" s="32"/>
      <c r="I284" s="33"/>
    </row>
    <row r="285" spans="1:9" s="11" customFormat="1" ht="15" customHeight="1">
      <c r="A285" s="41" t="s">
        <v>2078</v>
      </c>
      <c r="B285" s="51" t="s">
        <v>1535</v>
      </c>
      <c r="C285" s="71" t="s">
        <v>1413</v>
      </c>
      <c r="D285" s="26">
        <v>220</v>
      </c>
      <c r="E285" s="34">
        <v>2</v>
      </c>
      <c r="F285" s="34">
        <v>7.9</v>
      </c>
      <c r="G285" s="22">
        <f aca="true" t="shared" si="44" ref="G285:G316">ROUND((D285*E285*$G$14)+(D285*E285),2)</f>
        <v>550</v>
      </c>
      <c r="H285" s="22">
        <f aca="true" t="shared" si="45" ref="H285:H316">ROUND((D285*F285*$H$14)+(D285*F285),2)</f>
        <v>2172.5</v>
      </c>
      <c r="I285" s="29">
        <f>H285+G285</f>
        <v>2722.5</v>
      </c>
    </row>
    <row r="286" spans="1:9" s="18" customFormat="1" ht="15" customHeight="1">
      <c r="A286" s="41" t="s">
        <v>2079</v>
      </c>
      <c r="B286" s="51" t="s">
        <v>1536</v>
      </c>
      <c r="C286" s="71" t="s">
        <v>1413</v>
      </c>
      <c r="D286" s="26">
        <v>234</v>
      </c>
      <c r="E286" s="34">
        <v>2</v>
      </c>
      <c r="F286" s="34">
        <v>7.9</v>
      </c>
      <c r="G286" s="22">
        <f t="shared" si="44"/>
        <v>585</v>
      </c>
      <c r="H286" s="22">
        <f t="shared" si="45"/>
        <v>2310.75</v>
      </c>
      <c r="I286" s="29">
        <f aca="true" t="shared" si="46" ref="I286:I349">H286+G286</f>
        <v>2895.75</v>
      </c>
    </row>
    <row r="287" spans="1:9" s="11" customFormat="1" ht="15" customHeight="1">
      <c r="A287" s="41" t="s">
        <v>2080</v>
      </c>
      <c r="B287" s="51" t="s">
        <v>1537</v>
      </c>
      <c r="C287" s="71" t="s">
        <v>1413</v>
      </c>
      <c r="D287" s="26">
        <v>10</v>
      </c>
      <c r="E287" s="34">
        <v>2</v>
      </c>
      <c r="F287" s="34">
        <v>7.9</v>
      </c>
      <c r="G287" s="22">
        <f t="shared" si="44"/>
        <v>25</v>
      </c>
      <c r="H287" s="22">
        <f t="shared" si="45"/>
        <v>98.75</v>
      </c>
      <c r="I287" s="29">
        <f t="shared" si="46"/>
        <v>123.75</v>
      </c>
    </row>
    <row r="288" spans="1:9" s="18" customFormat="1" ht="15" customHeight="1">
      <c r="A288" s="41" t="s">
        <v>2081</v>
      </c>
      <c r="B288" s="51" t="s">
        <v>1538</v>
      </c>
      <c r="C288" s="71" t="s">
        <v>1413</v>
      </c>
      <c r="D288" s="26">
        <v>10</v>
      </c>
      <c r="E288" s="34">
        <v>2</v>
      </c>
      <c r="F288" s="34">
        <v>7.9</v>
      </c>
      <c r="G288" s="22">
        <f t="shared" si="44"/>
        <v>25</v>
      </c>
      <c r="H288" s="22">
        <f t="shared" si="45"/>
        <v>98.75</v>
      </c>
      <c r="I288" s="29">
        <f t="shared" si="46"/>
        <v>123.75</v>
      </c>
    </row>
    <row r="289" spans="1:9" s="11" customFormat="1" ht="15" customHeight="1">
      <c r="A289" s="41" t="s">
        <v>2082</v>
      </c>
      <c r="B289" s="51" t="s">
        <v>1539</v>
      </c>
      <c r="C289" s="71" t="s">
        <v>1413</v>
      </c>
      <c r="D289" s="26">
        <v>10</v>
      </c>
      <c r="E289" s="34">
        <v>2</v>
      </c>
      <c r="F289" s="34">
        <v>7.9</v>
      </c>
      <c r="G289" s="22">
        <f t="shared" si="44"/>
        <v>25</v>
      </c>
      <c r="H289" s="22">
        <f t="shared" si="45"/>
        <v>98.75</v>
      </c>
      <c r="I289" s="29">
        <f t="shared" si="46"/>
        <v>123.75</v>
      </c>
    </row>
    <row r="290" spans="1:9" s="11" customFormat="1" ht="15" customHeight="1">
      <c r="A290" s="41" t="s">
        <v>2083</v>
      </c>
      <c r="B290" s="51" t="s">
        <v>1540</v>
      </c>
      <c r="C290" s="71" t="s">
        <v>1413</v>
      </c>
      <c r="D290" s="26">
        <v>10</v>
      </c>
      <c r="E290" s="34">
        <v>2</v>
      </c>
      <c r="F290" s="34">
        <v>7.9</v>
      </c>
      <c r="G290" s="22">
        <f t="shared" si="44"/>
        <v>25</v>
      </c>
      <c r="H290" s="22">
        <f t="shared" si="45"/>
        <v>98.75</v>
      </c>
      <c r="I290" s="29">
        <f t="shared" si="46"/>
        <v>123.75</v>
      </c>
    </row>
    <row r="291" spans="1:9" s="19" customFormat="1" ht="15" customHeight="1">
      <c r="A291" s="41" t="s">
        <v>2084</v>
      </c>
      <c r="B291" s="51" t="s">
        <v>1541</v>
      </c>
      <c r="C291" s="71" t="s">
        <v>1413</v>
      </c>
      <c r="D291" s="26">
        <v>10</v>
      </c>
      <c r="E291" s="34">
        <v>3.5</v>
      </c>
      <c r="F291" s="22">
        <v>56.7</v>
      </c>
      <c r="G291" s="22">
        <f t="shared" si="44"/>
        <v>43.75</v>
      </c>
      <c r="H291" s="22">
        <f t="shared" si="45"/>
        <v>708.75</v>
      </c>
      <c r="I291" s="29">
        <f t="shared" si="46"/>
        <v>752.5</v>
      </c>
    </row>
    <row r="292" spans="1:9" s="19" customFormat="1" ht="15" customHeight="1">
      <c r="A292" s="41" t="s">
        <v>2085</v>
      </c>
      <c r="B292" s="51" t="s">
        <v>1542</v>
      </c>
      <c r="C292" s="71" t="s">
        <v>1413</v>
      </c>
      <c r="D292" s="26">
        <v>10</v>
      </c>
      <c r="E292" s="34">
        <v>3.5</v>
      </c>
      <c r="F292" s="22">
        <v>56.7</v>
      </c>
      <c r="G292" s="22">
        <f t="shared" si="44"/>
        <v>43.75</v>
      </c>
      <c r="H292" s="22">
        <f t="shared" si="45"/>
        <v>708.75</v>
      </c>
      <c r="I292" s="29">
        <f t="shared" si="46"/>
        <v>752.5</v>
      </c>
    </row>
    <row r="293" spans="1:9" s="19" customFormat="1" ht="15" customHeight="1">
      <c r="A293" s="41" t="s">
        <v>2086</v>
      </c>
      <c r="B293" s="51" t="s">
        <v>1543</v>
      </c>
      <c r="C293" s="71" t="s">
        <v>1413</v>
      </c>
      <c r="D293" s="26">
        <v>10</v>
      </c>
      <c r="E293" s="34">
        <v>3.5</v>
      </c>
      <c r="F293" s="22">
        <v>56.7</v>
      </c>
      <c r="G293" s="22">
        <f t="shared" si="44"/>
        <v>43.75</v>
      </c>
      <c r="H293" s="22">
        <f t="shared" si="45"/>
        <v>708.75</v>
      </c>
      <c r="I293" s="29">
        <f t="shared" si="46"/>
        <v>752.5</v>
      </c>
    </row>
    <row r="294" spans="1:9" s="19" customFormat="1" ht="15" customHeight="1">
      <c r="A294" s="41" t="s">
        <v>2087</v>
      </c>
      <c r="B294" s="51" t="s">
        <v>1544</v>
      </c>
      <c r="C294" s="71" t="s">
        <v>1413</v>
      </c>
      <c r="D294" s="26">
        <v>10</v>
      </c>
      <c r="E294" s="34">
        <v>3.5</v>
      </c>
      <c r="F294" s="22">
        <v>56.7</v>
      </c>
      <c r="G294" s="22">
        <f t="shared" si="44"/>
        <v>43.75</v>
      </c>
      <c r="H294" s="22">
        <f t="shared" si="45"/>
        <v>708.75</v>
      </c>
      <c r="I294" s="29">
        <f t="shared" si="46"/>
        <v>752.5</v>
      </c>
    </row>
    <row r="295" spans="1:9" s="19" customFormat="1" ht="15" customHeight="1">
      <c r="A295" s="41" t="s">
        <v>2088</v>
      </c>
      <c r="B295" s="51" t="s">
        <v>1545</v>
      </c>
      <c r="C295" s="71" t="s">
        <v>1413</v>
      </c>
      <c r="D295" s="26">
        <v>10</v>
      </c>
      <c r="E295" s="34">
        <v>3.5</v>
      </c>
      <c r="F295" s="22">
        <v>56.7</v>
      </c>
      <c r="G295" s="22">
        <f t="shared" si="44"/>
        <v>43.75</v>
      </c>
      <c r="H295" s="22">
        <f t="shared" si="45"/>
        <v>708.75</v>
      </c>
      <c r="I295" s="29">
        <f t="shared" si="46"/>
        <v>752.5</v>
      </c>
    </row>
    <row r="296" spans="1:9" s="19" customFormat="1" ht="15" customHeight="1">
      <c r="A296" s="41" t="s">
        <v>2089</v>
      </c>
      <c r="B296" s="51" t="s">
        <v>1546</v>
      </c>
      <c r="C296" s="71" t="s">
        <v>1413</v>
      </c>
      <c r="D296" s="26">
        <v>10</v>
      </c>
      <c r="E296" s="34">
        <v>3.5</v>
      </c>
      <c r="F296" s="22">
        <v>56.7</v>
      </c>
      <c r="G296" s="22">
        <f t="shared" si="44"/>
        <v>43.75</v>
      </c>
      <c r="H296" s="22">
        <f t="shared" si="45"/>
        <v>708.75</v>
      </c>
      <c r="I296" s="29">
        <f t="shared" si="46"/>
        <v>752.5</v>
      </c>
    </row>
    <row r="297" spans="1:9" s="19" customFormat="1" ht="15" customHeight="1">
      <c r="A297" s="41" t="s">
        <v>2090</v>
      </c>
      <c r="B297" s="51" t="s">
        <v>1547</v>
      </c>
      <c r="C297" s="71" t="s">
        <v>1413</v>
      </c>
      <c r="D297" s="26">
        <v>20</v>
      </c>
      <c r="E297" s="34">
        <v>3.5</v>
      </c>
      <c r="F297" s="22">
        <v>56.7</v>
      </c>
      <c r="G297" s="22">
        <f t="shared" si="44"/>
        <v>87.5</v>
      </c>
      <c r="H297" s="22">
        <f t="shared" si="45"/>
        <v>1417.5</v>
      </c>
      <c r="I297" s="29">
        <f t="shared" si="46"/>
        <v>1505</v>
      </c>
    </row>
    <row r="298" spans="1:9" s="19" customFormat="1" ht="15" customHeight="1">
      <c r="A298" s="41" t="s">
        <v>2091</v>
      </c>
      <c r="B298" s="48" t="s">
        <v>1548</v>
      </c>
      <c r="C298" s="71" t="s">
        <v>1413</v>
      </c>
      <c r="D298" s="26">
        <v>10</v>
      </c>
      <c r="E298" s="22">
        <v>10</v>
      </c>
      <c r="F298" s="34">
        <v>65.2</v>
      </c>
      <c r="G298" s="22">
        <f t="shared" si="44"/>
        <v>125</v>
      </c>
      <c r="H298" s="22">
        <f t="shared" si="45"/>
        <v>815</v>
      </c>
      <c r="I298" s="29">
        <f t="shared" si="46"/>
        <v>940</v>
      </c>
    </row>
    <row r="299" spans="1:9" s="19" customFormat="1" ht="15" customHeight="1">
      <c r="A299" s="41" t="s">
        <v>2092</v>
      </c>
      <c r="B299" s="48" t="s">
        <v>1549</v>
      </c>
      <c r="C299" s="71" t="s">
        <v>1413</v>
      </c>
      <c r="D299" s="26">
        <v>10</v>
      </c>
      <c r="E299" s="22">
        <v>10</v>
      </c>
      <c r="F299" s="34">
        <v>65.2</v>
      </c>
      <c r="G299" s="22">
        <f t="shared" si="44"/>
        <v>125</v>
      </c>
      <c r="H299" s="22">
        <f t="shared" si="45"/>
        <v>815</v>
      </c>
      <c r="I299" s="29">
        <f t="shared" si="46"/>
        <v>940</v>
      </c>
    </row>
    <row r="300" spans="1:9" s="19" customFormat="1" ht="15" customHeight="1">
      <c r="A300" s="41" t="s">
        <v>2093</v>
      </c>
      <c r="B300" s="48" t="s">
        <v>1550</v>
      </c>
      <c r="C300" s="71" t="s">
        <v>1413</v>
      </c>
      <c r="D300" s="26">
        <v>34</v>
      </c>
      <c r="E300" s="22">
        <v>10</v>
      </c>
      <c r="F300" s="34">
        <v>65.2</v>
      </c>
      <c r="G300" s="22">
        <f t="shared" si="44"/>
        <v>425</v>
      </c>
      <c r="H300" s="22">
        <f t="shared" si="45"/>
        <v>2771</v>
      </c>
      <c r="I300" s="29">
        <f t="shared" si="46"/>
        <v>3196</v>
      </c>
    </row>
    <row r="301" spans="1:9" s="19" customFormat="1" ht="15" customHeight="1">
      <c r="A301" s="41" t="s">
        <v>2094</v>
      </c>
      <c r="B301" s="48" t="s">
        <v>1551</v>
      </c>
      <c r="C301" s="71" t="s">
        <v>1413</v>
      </c>
      <c r="D301" s="26">
        <v>10</v>
      </c>
      <c r="E301" s="22">
        <v>10</v>
      </c>
      <c r="F301" s="34">
        <v>65.2</v>
      </c>
      <c r="G301" s="22">
        <f t="shared" si="44"/>
        <v>125</v>
      </c>
      <c r="H301" s="22">
        <f t="shared" si="45"/>
        <v>815</v>
      </c>
      <c r="I301" s="29">
        <f t="shared" si="46"/>
        <v>940</v>
      </c>
    </row>
    <row r="302" spans="1:9" s="19" customFormat="1" ht="15" customHeight="1">
      <c r="A302" s="41" t="s">
        <v>2095</v>
      </c>
      <c r="B302" s="48" t="s">
        <v>1552</v>
      </c>
      <c r="C302" s="71" t="s">
        <v>1413</v>
      </c>
      <c r="D302" s="26">
        <v>10</v>
      </c>
      <c r="E302" s="22">
        <v>10</v>
      </c>
      <c r="F302" s="34">
        <v>65.2</v>
      </c>
      <c r="G302" s="22">
        <f t="shared" si="44"/>
        <v>125</v>
      </c>
      <c r="H302" s="22">
        <f t="shared" si="45"/>
        <v>815</v>
      </c>
      <c r="I302" s="29">
        <f t="shared" si="46"/>
        <v>940</v>
      </c>
    </row>
    <row r="303" spans="1:9" s="19" customFormat="1" ht="15" customHeight="1">
      <c r="A303" s="41" t="s">
        <v>2096</v>
      </c>
      <c r="B303" s="48" t="s">
        <v>1553</v>
      </c>
      <c r="C303" s="71" t="s">
        <v>1413</v>
      </c>
      <c r="D303" s="26">
        <v>10</v>
      </c>
      <c r="E303" s="22">
        <v>10</v>
      </c>
      <c r="F303" s="34">
        <v>65.2</v>
      </c>
      <c r="G303" s="22">
        <f t="shared" si="44"/>
        <v>125</v>
      </c>
      <c r="H303" s="22">
        <f t="shared" si="45"/>
        <v>815</v>
      </c>
      <c r="I303" s="29">
        <f t="shared" si="46"/>
        <v>940</v>
      </c>
    </row>
    <row r="304" spans="1:9" s="19" customFormat="1" ht="15" customHeight="1">
      <c r="A304" s="41" t="s">
        <v>2097</v>
      </c>
      <c r="B304" s="48" t="s">
        <v>1554</v>
      </c>
      <c r="C304" s="71" t="s">
        <v>1413</v>
      </c>
      <c r="D304" s="26">
        <v>10</v>
      </c>
      <c r="E304" s="22">
        <v>10</v>
      </c>
      <c r="F304" s="34">
        <v>79.8</v>
      </c>
      <c r="G304" s="22">
        <f t="shared" si="44"/>
        <v>125</v>
      </c>
      <c r="H304" s="22">
        <f t="shared" si="45"/>
        <v>997.5</v>
      </c>
      <c r="I304" s="29">
        <f t="shared" si="46"/>
        <v>1122.5</v>
      </c>
    </row>
    <row r="305" spans="1:9" s="19" customFormat="1" ht="15" customHeight="1">
      <c r="A305" s="41" t="s">
        <v>2098</v>
      </c>
      <c r="B305" s="48" t="s">
        <v>1555</v>
      </c>
      <c r="C305" s="71" t="s">
        <v>1413</v>
      </c>
      <c r="D305" s="26">
        <v>10</v>
      </c>
      <c r="E305" s="22">
        <v>10</v>
      </c>
      <c r="F305" s="34">
        <v>79.8</v>
      </c>
      <c r="G305" s="22">
        <f t="shared" si="44"/>
        <v>125</v>
      </c>
      <c r="H305" s="22">
        <f t="shared" si="45"/>
        <v>997.5</v>
      </c>
      <c r="I305" s="29">
        <f t="shared" si="46"/>
        <v>1122.5</v>
      </c>
    </row>
    <row r="306" spans="1:9" s="19" customFormat="1" ht="15" customHeight="1">
      <c r="A306" s="41" t="s">
        <v>2099</v>
      </c>
      <c r="B306" s="48" t="s">
        <v>1556</v>
      </c>
      <c r="C306" s="71" t="s">
        <v>1413</v>
      </c>
      <c r="D306" s="26">
        <v>10</v>
      </c>
      <c r="E306" s="22">
        <v>10</v>
      </c>
      <c r="F306" s="34">
        <v>79.8</v>
      </c>
      <c r="G306" s="22">
        <f t="shared" si="44"/>
        <v>125</v>
      </c>
      <c r="H306" s="22">
        <f t="shared" si="45"/>
        <v>997.5</v>
      </c>
      <c r="I306" s="29">
        <f t="shared" si="46"/>
        <v>1122.5</v>
      </c>
    </row>
    <row r="307" spans="1:9" s="19" customFormat="1" ht="15" customHeight="1">
      <c r="A307" s="41" t="s">
        <v>2100</v>
      </c>
      <c r="B307" s="48" t="s">
        <v>1557</v>
      </c>
      <c r="C307" s="71" t="s">
        <v>1413</v>
      </c>
      <c r="D307" s="26">
        <v>10</v>
      </c>
      <c r="E307" s="22">
        <v>10</v>
      </c>
      <c r="F307" s="34">
        <v>79.8</v>
      </c>
      <c r="G307" s="22">
        <f t="shared" si="44"/>
        <v>125</v>
      </c>
      <c r="H307" s="22">
        <f t="shared" si="45"/>
        <v>997.5</v>
      </c>
      <c r="I307" s="29">
        <f t="shared" si="46"/>
        <v>1122.5</v>
      </c>
    </row>
    <row r="308" spans="1:9" s="19" customFormat="1" ht="15" customHeight="1">
      <c r="A308" s="41" t="s">
        <v>2101</v>
      </c>
      <c r="B308" s="48" t="s">
        <v>1558</v>
      </c>
      <c r="C308" s="71" t="s">
        <v>1413</v>
      </c>
      <c r="D308" s="26">
        <v>10</v>
      </c>
      <c r="E308" s="22">
        <v>10</v>
      </c>
      <c r="F308" s="34">
        <v>79.8</v>
      </c>
      <c r="G308" s="22">
        <f t="shared" si="44"/>
        <v>125</v>
      </c>
      <c r="H308" s="22">
        <f t="shared" si="45"/>
        <v>997.5</v>
      </c>
      <c r="I308" s="29">
        <f t="shared" si="46"/>
        <v>1122.5</v>
      </c>
    </row>
    <row r="309" spans="1:9" s="20" customFormat="1" ht="15" customHeight="1">
      <c r="A309" s="41" t="s">
        <v>2102</v>
      </c>
      <c r="B309" s="48" t="s">
        <v>1559</v>
      </c>
      <c r="C309" s="71" t="s">
        <v>1413</v>
      </c>
      <c r="D309" s="26">
        <v>10</v>
      </c>
      <c r="E309" s="22">
        <v>10</v>
      </c>
      <c r="F309" s="34">
        <v>79.8</v>
      </c>
      <c r="G309" s="22">
        <f t="shared" si="44"/>
        <v>125</v>
      </c>
      <c r="H309" s="22">
        <f t="shared" si="45"/>
        <v>997.5</v>
      </c>
      <c r="I309" s="29">
        <f t="shared" si="46"/>
        <v>1122.5</v>
      </c>
    </row>
    <row r="310" spans="1:9" s="19" customFormat="1" ht="15" customHeight="1">
      <c r="A310" s="41" t="s">
        <v>2103</v>
      </c>
      <c r="B310" s="51" t="s">
        <v>1560</v>
      </c>
      <c r="C310" s="71" t="s">
        <v>1413</v>
      </c>
      <c r="D310" s="26">
        <v>5</v>
      </c>
      <c r="E310" s="34">
        <v>40</v>
      </c>
      <c r="F310" s="34">
        <v>250</v>
      </c>
      <c r="G310" s="22">
        <f t="shared" si="44"/>
        <v>250</v>
      </c>
      <c r="H310" s="22">
        <f t="shared" si="45"/>
        <v>1562.5</v>
      </c>
      <c r="I310" s="29">
        <f t="shared" si="46"/>
        <v>1812.5</v>
      </c>
    </row>
    <row r="311" spans="1:9" ht="15" customHeight="1">
      <c r="A311" s="41" t="s">
        <v>2104</v>
      </c>
      <c r="B311" s="51" t="s">
        <v>1561</v>
      </c>
      <c r="C311" s="71" t="s">
        <v>1413</v>
      </c>
      <c r="D311" s="26">
        <v>5</v>
      </c>
      <c r="E311" s="34">
        <v>40</v>
      </c>
      <c r="F311" s="34">
        <v>250</v>
      </c>
      <c r="G311" s="22">
        <f t="shared" si="44"/>
        <v>250</v>
      </c>
      <c r="H311" s="22">
        <f t="shared" si="45"/>
        <v>1562.5</v>
      </c>
      <c r="I311" s="29">
        <f t="shared" si="46"/>
        <v>1812.5</v>
      </c>
    </row>
    <row r="312" spans="1:9" s="19" customFormat="1" ht="15" customHeight="1">
      <c r="A312" s="41" t="s">
        <v>2105</v>
      </c>
      <c r="B312" s="51" t="s">
        <v>1562</v>
      </c>
      <c r="C312" s="71" t="s">
        <v>1413</v>
      </c>
      <c r="D312" s="26">
        <v>6</v>
      </c>
      <c r="E312" s="34">
        <v>40</v>
      </c>
      <c r="F312" s="34">
        <v>250</v>
      </c>
      <c r="G312" s="22">
        <f t="shared" si="44"/>
        <v>300</v>
      </c>
      <c r="H312" s="22">
        <f t="shared" si="45"/>
        <v>1875</v>
      </c>
      <c r="I312" s="29">
        <f t="shared" si="46"/>
        <v>2175</v>
      </c>
    </row>
    <row r="313" spans="1:9" s="19" customFormat="1" ht="15" customHeight="1">
      <c r="A313" s="41" t="s">
        <v>2106</v>
      </c>
      <c r="B313" s="51" t="s">
        <v>1563</v>
      </c>
      <c r="C313" s="71" t="s">
        <v>1413</v>
      </c>
      <c r="D313" s="26">
        <v>6</v>
      </c>
      <c r="E313" s="34">
        <v>40</v>
      </c>
      <c r="F313" s="34">
        <v>250</v>
      </c>
      <c r="G313" s="22">
        <f t="shared" si="44"/>
        <v>300</v>
      </c>
      <c r="H313" s="22">
        <f t="shared" si="45"/>
        <v>1875</v>
      </c>
      <c r="I313" s="29">
        <f t="shared" si="46"/>
        <v>2175</v>
      </c>
    </row>
    <row r="314" spans="1:9" s="19" customFormat="1" ht="15" customHeight="1">
      <c r="A314" s="41" t="s">
        <v>2107</v>
      </c>
      <c r="B314" s="51" t="s">
        <v>1564</v>
      </c>
      <c r="C314" s="71" t="s">
        <v>1413</v>
      </c>
      <c r="D314" s="26">
        <v>4</v>
      </c>
      <c r="E314" s="34">
        <v>40</v>
      </c>
      <c r="F314" s="34">
        <v>250</v>
      </c>
      <c r="G314" s="22">
        <f t="shared" si="44"/>
        <v>200</v>
      </c>
      <c r="H314" s="22">
        <f t="shared" si="45"/>
        <v>1250</v>
      </c>
      <c r="I314" s="29">
        <f t="shared" si="46"/>
        <v>1450</v>
      </c>
    </row>
    <row r="315" spans="1:9" s="19" customFormat="1" ht="15" customHeight="1">
      <c r="A315" s="41" t="s">
        <v>2108</v>
      </c>
      <c r="B315" s="51" t="s">
        <v>1565</v>
      </c>
      <c r="C315" s="71" t="s">
        <v>1413</v>
      </c>
      <c r="D315" s="26">
        <v>5</v>
      </c>
      <c r="E315" s="34">
        <v>30</v>
      </c>
      <c r="F315" s="34">
        <v>185</v>
      </c>
      <c r="G315" s="22">
        <f t="shared" si="44"/>
        <v>187.5</v>
      </c>
      <c r="H315" s="22">
        <f t="shared" si="45"/>
        <v>1156.25</v>
      </c>
      <c r="I315" s="29">
        <f t="shared" si="46"/>
        <v>1343.75</v>
      </c>
    </row>
    <row r="316" spans="1:9" s="19" customFormat="1" ht="15" customHeight="1">
      <c r="A316" s="41" t="s">
        <v>2109</v>
      </c>
      <c r="B316" s="51" t="s">
        <v>1566</v>
      </c>
      <c r="C316" s="71" t="s">
        <v>1413</v>
      </c>
      <c r="D316" s="26">
        <v>5</v>
      </c>
      <c r="E316" s="34">
        <v>30</v>
      </c>
      <c r="F316" s="34">
        <v>185</v>
      </c>
      <c r="G316" s="22">
        <f t="shared" si="44"/>
        <v>187.5</v>
      </c>
      <c r="H316" s="22">
        <f t="shared" si="45"/>
        <v>1156.25</v>
      </c>
      <c r="I316" s="29">
        <f t="shared" si="46"/>
        <v>1343.75</v>
      </c>
    </row>
    <row r="317" spans="1:9" s="19" customFormat="1" ht="15" customHeight="1">
      <c r="A317" s="41" t="s">
        <v>2110</v>
      </c>
      <c r="B317" s="51" t="s">
        <v>1567</v>
      </c>
      <c r="C317" s="71" t="s">
        <v>1413</v>
      </c>
      <c r="D317" s="26">
        <v>16</v>
      </c>
      <c r="E317" s="34">
        <v>30</v>
      </c>
      <c r="F317" s="34">
        <v>185</v>
      </c>
      <c r="G317" s="22">
        <f aca="true" t="shared" si="47" ref="G317:G348">ROUND((D317*E317*$G$14)+(D317*E317),2)</f>
        <v>600</v>
      </c>
      <c r="H317" s="22">
        <f aca="true" t="shared" si="48" ref="H317:H348">ROUND((D317*F317*$H$14)+(D317*F317),2)</f>
        <v>3700</v>
      </c>
      <c r="I317" s="29">
        <f t="shared" si="46"/>
        <v>4300</v>
      </c>
    </row>
    <row r="318" spans="1:9" s="19" customFormat="1" ht="15" customHeight="1">
      <c r="A318" s="41" t="s">
        <v>2111</v>
      </c>
      <c r="B318" s="51" t="s">
        <v>1568</v>
      </c>
      <c r="C318" s="71" t="s">
        <v>1413</v>
      </c>
      <c r="D318" s="26">
        <v>16</v>
      </c>
      <c r="E318" s="34">
        <v>30</v>
      </c>
      <c r="F318" s="34">
        <v>185</v>
      </c>
      <c r="G318" s="22">
        <f t="shared" si="47"/>
        <v>600</v>
      </c>
      <c r="H318" s="22">
        <f t="shared" si="48"/>
        <v>3700</v>
      </c>
      <c r="I318" s="29">
        <f t="shared" si="46"/>
        <v>4300</v>
      </c>
    </row>
    <row r="319" spans="1:9" s="19" customFormat="1" ht="15" customHeight="1">
      <c r="A319" s="41" t="s">
        <v>2112</v>
      </c>
      <c r="B319" s="51" t="s">
        <v>1569</v>
      </c>
      <c r="C319" s="71" t="s">
        <v>1413</v>
      </c>
      <c r="D319" s="26">
        <v>16</v>
      </c>
      <c r="E319" s="34">
        <v>30</v>
      </c>
      <c r="F319" s="34">
        <v>185</v>
      </c>
      <c r="G319" s="22">
        <f t="shared" si="47"/>
        <v>600</v>
      </c>
      <c r="H319" s="22">
        <f t="shared" si="48"/>
        <v>3700</v>
      </c>
      <c r="I319" s="29">
        <f t="shared" si="46"/>
        <v>4300</v>
      </c>
    </row>
    <row r="320" spans="1:9" s="19" customFormat="1" ht="15" customHeight="1">
      <c r="A320" s="41" t="s">
        <v>2113</v>
      </c>
      <c r="B320" s="51" t="s">
        <v>1570</v>
      </c>
      <c r="C320" s="71" t="s">
        <v>1413</v>
      </c>
      <c r="D320" s="26">
        <v>14</v>
      </c>
      <c r="E320" s="34">
        <v>30</v>
      </c>
      <c r="F320" s="34">
        <v>185</v>
      </c>
      <c r="G320" s="22">
        <f t="shared" si="47"/>
        <v>525</v>
      </c>
      <c r="H320" s="22">
        <f t="shared" si="48"/>
        <v>3237.5</v>
      </c>
      <c r="I320" s="29">
        <f t="shared" si="46"/>
        <v>3762.5</v>
      </c>
    </row>
    <row r="321" spans="1:9" s="19" customFormat="1" ht="15" customHeight="1">
      <c r="A321" s="41" t="s">
        <v>2114</v>
      </c>
      <c r="B321" s="51" t="s">
        <v>1571</v>
      </c>
      <c r="C321" s="71" t="s">
        <v>1413</v>
      </c>
      <c r="D321" s="26">
        <v>4</v>
      </c>
      <c r="E321" s="34">
        <v>30</v>
      </c>
      <c r="F321" s="34">
        <v>185</v>
      </c>
      <c r="G321" s="22">
        <f t="shared" si="47"/>
        <v>150</v>
      </c>
      <c r="H321" s="22">
        <f t="shared" si="48"/>
        <v>925</v>
      </c>
      <c r="I321" s="29">
        <f t="shared" si="46"/>
        <v>1075</v>
      </c>
    </row>
    <row r="322" spans="1:9" s="19" customFormat="1" ht="15" customHeight="1">
      <c r="A322" s="41" t="s">
        <v>2115</v>
      </c>
      <c r="B322" s="51" t="s">
        <v>1572</v>
      </c>
      <c r="C322" s="71" t="s">
        <v>1413</v>
      </c>
      <c r="D322" s="26">
        <v>5</v>
      </c>
      <c r="E322" s="34">
        <v>30</v>
      </c>
      <c r="F322" s="34">
        <v>185</v>
      </c>
      <c r="G322" s="22">
        <f t="shared" si="47"/>
        <v>187.5</v>
      </c>
      <c r="H322" s="22">
        <f t="shared" si="48"/>
        <v>1156.25</v>
      </c>
      <c r="I322" s="29">
        <f t="shared" si="46"/>
        <v>1343.75</v>
      </c>
    </row>
    <row r="323" spans="1:9" s="19" customFormat="1" ht="15" customHeight="1">
      <c r="A323" s="41" t="s">
        <v>2116</v>
      </c>
      <c r="B323" s="51" t="s">
        <v>1573</v>
      </c>
      <c r="C323" s="71" t="s">
        <v>1413</v>
      </c>
      <c r="D323" s="26">
        <v>5</v>
      </c>
      <c r="E323" s="34">
        <v>30</v>
      </c>
      <c r="F323" s="34">
        <v>185</v>
      </c>
      <c r="G323" s="22">
        <f t="shared" si="47"/>
        <v>187.5</v>
      </c>
      <c r="H323" s="22">
        <f t="shared" si="48"/>
        <v>1156.25</v>
      </c>
      <c r="I323" s="29">
        <f t="shared" si="46"/>
        <v>1343.75</v>
      </c>
    </row>
    <row r="324" spans="1:9" s="19" customFormat="1" ht="15" customHeight="1">
      <c r="A324" s="41" t="s">
        <v>2117</v>
      </c>
      <c r="B324" s="51" t="s">
        <v>1574</v>
      </c>
      <c r="C324" s="71" t="s">
        <v>1413</v>
      </c>
      <c r="D324" s="26">
        <v>10</v>
      </c>
      <c r="E324" s="34">
        <v>30</v>
      </c>
      <c r="F324" s="34">
        <v>129.3</v>
      </c>
      <c r="G324" s="22">
        <f t="shared" si="47"/>
        <v>375</v>
      </c>
      <c r="H324" s="22">
        <f t="shared" si="48"/>
        <v>1616.25</v>
      </c>
      <c r="I324" s="29">
        <f t="shared" si="46"/>
        <v>1991.25</v>
      </c>
    </row>
    <row r="325" spans="1:9" s="19" customFormat="1" ht="15" customHeight="1">
      <c r="A325" s="41" t="s">
        <v>2118</v>
      </c>
      <c r="B325" s="51" t="s">
        <v>1575</v>
      </c>
      <c r="C325" s="71" t="s">
        <v>1413</v>
      </c>
      <c r="D325" s="26">
        <v>10</v>
      </c>
      <c r="E325" s="34">
        <v>30</v>
      </c>
      <c r="F325" s="34">
        <v>129.3</v>
      </c>
      <c r="G325" s="22">
        <f t="shared" si="47"/>
        <v>375</v>
      </c>
      <c r="H325" s="22">
        <f t="shared" si="48"/>
        <v>1616.25</v>
      </c>
      <c r="I325" s="29">
        <f t="shared" si="46"/>
        <v>1991.25</v>
      </c>
    </row>
    <row r="326" spans="1:9" s="19" customFormat="1" ht="15" customHeight="1">
      <c r="A326" s="41" t="s">
        <v>2119</v>
      </c>
      <c r="B326" s="51" t="s">
        <v>1576</v>
      </c>
      <c r="C326" s="71" t="s">
        <v>1413</v>
      </c>
      <c r="D326" s="26">
        <v>10</v>
      </c>
      <c r="E326" s="34">
        <v>30</v>
      </c>
      <c r="F326" s="34">
        <v>129.3</v>
      </c>
      <c r="G326" s="22">
        <f t="shared" si="47"/>
        <v>375</v>
      </c>
      <c r="H326" s="22">
        <f t="shared" si="48"/>
        <v>1616.25</v>
      </c>
      <c r="I326" s="29">
        <f t="shared" si="46"/>
        <v>1991.25</v>
      </c>
    </row>
    <row r="327" spans="1:9" s="19" customFormat="1" ht="15" customHeight="1">
      <c r="A327" s="41" t="s">
        <v>2120</v>
      </c>
      <c r="B327" s="51" t="s">
        <v>1577</v>
      </c>
      <c r="C327" s="71" t="s">
        <v>1413</v>
      </c>
      <c r="D327" s="26">
        <v>10</v>
      </c>
      <c r="E327" s="34">
        <v>30</v>
      </c>
      <c r="F327" s="34">
        <v>129.3</v>
      </c>
      <c r="G327" s="22">
        <f t="shared" si="47"/>
        <v>375</v>
      </c>
      <c r="H327" s="22">
        <f t="shared" si="48"/>
        <v>1616.25</v>
      </c>
      <c r="I327" s="29">
        <f t="shared" si="46"/>
        <v>1991.25</v>
      </c>
    </row>
    <row r="328" spans="1:9" s="20" customFormat="1" ht="15" customHeight="1">
      <c r="A328" s="41" t="s">
        <v>2121</v>
      </c>
      <c r="B328" s="51" t="s">
        <v>1578</v>
      </c>
      <c r="C328" s="71" t="s">
        <v>1413</v>
      </c>
      <c r="D328" s="26">
        <v>10</v>
      </c>
      <c r="E328" s="34">
        <v>30</v>
      </c>
      <c r="F328" s="34">
        <v>129.3</v>
      </c>
      <c r="G328" s="22">
        <f t="shared" si="47"/>
        <v>375</v>
      </c>
      <c r="H328" s="22">
        <f t="shared" si="48"/>
        <v>1616.25</v>
      </c>
      <c r="I328" s="29">
        <f t="shared" si="46"/>
        <v>1991.25</v>
      </c>
    </row>
    <row r="329" spans="1:9" s="19" customFormat="1" ht="15" customHeight="1">
      <c r="A329" s="41" t="s">
        <v>2122</v>
      </c>
      <c r="B329" s="51" t="s">
        <v>1579</v>
      </c>
      <c r="C329" s="71" t="s">
        <v>1413</v>
      </c>
      <c r="D329" s="26">
        <v>10</v>
      </c>
      <c r="E329" s="34">
        <v>30</v>
      </c>
      <c r="F329" s="34">
        <v>129.3</v>
      </c>
      <c r="G329" s="22">
        <f t="shared" si="47"/>
        <v>375</v>
      </c>
      <c r="H329" s="22">
        <f t="shared" si="48"/>
        <v>1616.25</v>
      </c>
      <c r="I329" s="29">
        <f t="shared" si="46"/>
        <v>1991.25</v>
      </c>
    </row>
    <row r="330" spans="1:9" ht="15" customHeight="1">
      <c r="A330" s="41" t="s">
        <v>2123</v>
      </c>
      <c r="B330" s="51" t="s">
        <v>1580</v>
      </c>
      <c r="C330" s="71" t="s">
        <v>1413</v>
      </c>
      <c r="D330" s="26">
        <v>10</v>
      </c>
      <c r="E330" s="34">
        <v>30</v>
      </c>
      <c r="F330" s="34">
        <v>129.3</v>
      </c>
      <c r="G330" s="22">
        <f t="shared" si="47"/>
        <v>375</v>
      </c>
      <c r="H330" s="22">
        <f t="shared" si="48"/>
        <v>1616.25</v>
      </c>
      <c r="I330" s="29">
        <f t="shared" si="46"/>
        <v>1991.25</v>
      </c>
    </row>
    <row r="331" spans="1:9" s="19" customFormat="1" ht="15" customHeight="1">
      <c r="A331" s="41" t="s">
        <v>2124</v>
      </c>
      <c r="B331" s="51" t="s">
        <v>1581</v>
      </c>
      <c r="C331" s="71" t="s">
        <v>1413</v>
      </c>
      <c r="D331" s="26">
        <v>10</v>
      </c>
      <c r="E331" s="34">
        <v>15</v>
      </c>
      <c r="F331" s="34">
        <v>80</v>
      </c>
      <c r="G331" s="22">
        <f t="shared" si="47"/>
        <v>187.5</v>
      </c>
      <c r="H331" s="22">
        <f t="shared" si="48"/>
        <v>1000</v>
      </c>
      <c r="I331" s="29">
        <f t="shared" si="46"/>
        <v>1187.5</v>
      </c>
    </row>
    <row r="332" spans="1:9" s="19" customFormat="1" ht="15" customHeight="1">
      <c r="A332" s="41" t="s">
        <v>2125</v>
      </c>
      <c r="B332" s="51" t="s">
        <v>1582</v>
      </c>
      <c r="C332" s="71" t="s">
        <v>1413</v>
      </c>
      <c r="D332" s="26">
        <v>10</v>
      </c>
      <c r="E332" s="34">
        <v>15</v>
      </c>
      <c r="F332" s="34">
        <v>80</v>
      </c>
      <c r="G332" s="22">
        <f t="shared" si="47"/>
        <v>187.5</v>
      </c>
      <c r="H332" s="22">
        <f t="shared" si="48"/>
        <v>1000</v>
      </c>
      <c r="I332" s="29">
        <f t="shared" si="46"/>
        <v>1187.5</v>
      </c>
    </row>
    <row r="333" spans="1:9" s="19" customFormat="1" ht="15" customHeight="1">
      <c r="A333" s="41" t="s">
        <v>2126</v>
      </c>
      <c r="B333" s="51" t="s">
        <v>1583</v>
      </c>
      <c r="C333" s="71" t="s">
        <v>1413</v>
      </c>
      <c r="D333" s="26">
        <v>10</v>
      </c>
      <c r="E333" s="34">
        <v>15</v>
      </c>
      <c r="F333" s="34">
        <v>80</v>
      </c>
      <c r="G333" s="22">
        <f t="shared" si="47"/>
        <v>187.5</v>
      </c>
      <c r="H333" s="22">
        <f t="shared" si="48"/>
        <v>1000</v>
      </c>
      <c r="I333" s="29">
        <f t="shared" si="46"/>
        <v>1187.5</v>
      </c>
    </row>
    <row r="334" spans="1:9" s="19" customFormat="1" ht="15" customHeight="1">
      <c r="A334" s="41" t="s">
        <v>2127</v>
      </c>
      <c r="B334" s="51" t="s">
        <v>1584</v>
      </c>
      <c r="C334" s="71" t="s">
        <v>1413</v>
      </c>
      <c r="D334" s="26">
        <v>10</v>
      </c>
      <c r="E334" s="34">
        <v>15</v>
      </c>
      <c r="F334" s="34">
        <v>80</v>
      </c>
      <c r="G334" s="22">
        <f t="shared" si="47"/>
        <v>187.5</v>
      </c>
      <c r="H334" s="22">
        <f t="shared" si="48"/>
        <v>1000</v>
      </c>
      <c r="I334" s="29">
        <f t="shared" si="46"/>
        <v>1187.5</v>
      </c>
    </row>
    <row r="335" spans="1:9" s="19" customFormat="1" ht="15" customHeight="1">
      <c r="A335" s="41" t="s">
        <v>2128</v>
      </c>
      <c r="B335" s="51" t="s">
        <v>1585</v>
      </c>
      <c r="C335" s="71" t="s">
        <v>1413</v>
      </c>
      <c r="D335" s="26">
        <v>10</v>
      </c>
      <c r="E335" s="34">
        <v>15</v>
      </c>
      <c r="F335" s="34">
        <v>80</v>
      </c>
      <c r="G335" s="22">
        <f t="shared" si="47"/>
        <v>187.5</v>
      </c>
      <c r="H335" s="22">
        <f t="shared" si="48"/>
        <v>1000</v>
      </c>
      <c r="I335" s="29">
        <f t="shared" si="46"/>
        <v>1187.5</v>
      </c>
    </row>
    <row r="336" spans="1:9" s="19" customFormat="1" ht="15" customHeight="1">
      <c r="A336" s="41" t="s">
        <v>2129</v>
      </c>
      <c r="B336" s="51" t="s">
        <v>1586</v>
      </c>
      <c r="C336" s="71" t="s">
        <v>1413</v>
      </c>
      <c r="D336" s="26">
        <v>10</v>
      </c>
      <c r="E336" s="34">
        <v>15</v>
      </c>
      <c r="F336" s="34">
        <v>80</v>
      </c>
      <c r="G336" s="22">
        <f t="shared" si="47"/>
        <v>187.5</v>
      </c>
      <c r="H336" s="22">
        <f t="shared" si="48"/>
        <v>1000</v>
      </c>
      <c r="I336" s="29">
        <f t="shared" si="46"/>
        <v>1187.5</v>
      </c>
    </row>
    <row r="337" spans="1:9" s="19" customFormat="1" ht="15" customHeight="1">
      <c r="A337" s="41" t="s">
        <v>2130</v>
      </c>
      <c r="B337" s="51" t="s">
        <v>1587</v>
      </c>
      <c r="C337" s="71" t="s">
        <v>1413</v>
      </c>
      <c r="D337" s="26">
        <v>10</v>
      </c>
      <c r="E337" s="34">
        <v>15</v>
      </c>
      <c r="F337" s="34">
        <v>80</v>
      </c>
      <c r="G337" s="22">
        <f t="shared" si="47"/>
        <v>187.5</v>
      </c>
      <c r="H337" s="22">
        <f t="shared" si="48"/>
        <v>1000</v>
      </c>
      <c r="I337" s="29">
        <f t="shared" si="46"/>
        <v>1187.5</v>
      </c>
    </row>
    <row r="338" spans="1:9" s="19" customFormat="1" ht="15" customHeight="1">
      <c r="A338" s="41" t="s">
        <v>2131</v>
      </c>
      <c r="B338" s="51" t="s">
        <v>1588</v>
      </c>
      <c r="C338" s="71" t="s">
        <v>1413</v>
      </c>
      <c r="D338" s="26">
        <v>45</v>
      </c>
      <c r="E338" s="35">
        <v>20.14</v>
      </c>
      <c r="F338" s="35">
        <v>145.03</v>
      </c>
      <c r="G338" s="22">
        <f t="shared" si="47"/>
        <v>1132.88</v>
      </c>
      <c r="H338" s="22">
        <f t="shared" si="48"/>
        <v>8157.94</v>
      </c>
      <c r="I338" s="29">
        <f t="shared" si="46"/>
        <v>9290.82</v>
      </c>
    </row>
    <row r="339" spans="1:9" s="19" customFormat="1" ht="15" customHeight="1">
      <c r="A339" s="41" t="s">
        <v>2132</v>
      </c>
      <c r="B339" s="51" t="s">
        <v>1589</v>
      </c>
      <c r="C339" s="71" t="s">
        <v>1413</v>
      </c>
      <c r="D339" s="26">
        <v>20</v>
      </c>
      <c r="E339" s="35">
        <v>20.14</v>
      </c>
      <c r="F339" s="34">
        <v>185.2</v>
      </c>
      <c r="G339" s="22">
        <f t="shared" si="47"/>
        <v>503.5</v>
      </c>
      <c r="H339" s="22">
        <f t="shared" si="48"/>
        <v>4630</v>
      </c>
      <c r="I339" s="29">
        <f t="shared" si="46"/>
        <v>5133.5</v>
      </c>
    </row>
    <row r="340" spans="1:9" s="19" customFormat="1" ht="15" customHeight="1">
      <c r="A340" s="41" t="s">
        <v>2133</v>
      </c>
      <c r="B340" s="51" t="s">
        <v>1590</v>
      </c>
      <c r="C340" s="71" t="s">
        <v>1413</v>
      </c>
      <c r="D340" s="26">
        <v>10</v>
      </c>
      <c r="E340" s="35">
        <v>20.14</v>
      </c>
      <c r="F340" s="35">
        <v>201.05</v>
      </c>
      <c r="G340" s="22">
        <f t="shared" si="47"/>
        <v>251.75</v>
      </c>
      <c r="H340" s="22">
        <f t="shared" si="48"/>
        <v>2513.13</v>
      </c>
      <c r="I340" s="29">
        <f t="shared" si="46"/>
        <v>2764.88</v>
      </c>
    </row>
    <row r="341" spans="1:9" s="19" customFormat="1" ht="15" customHeight="1">
      <c r="A341" s="41" t="s">
        <v>2134</v>
      </c>
      <c r="B341" s="51" t="s">
        <v>1591</v>
      </c>
      <c r="C341" s="71" t="s">
        <v>1413</v>
      </c>
      <c r="D341" s="26">
        <v>24</v>
      </c>
      <c r="E341" s="36">
        <v>6</v>
      </c>
      <c r="F341" s="36">
        <v>280</v>
      </c>
      <c r="G341" s="22">
        <f t="shared" si="47"/>
        <v>180</v>
      </c>
      <c r="H341" s="22">
        <f t="shared" si="48"/>
        <v>8400</v>
      </c>
      <c r="I341" s="29">
        <f t="shared" si="46"/>
        <v>8580</v>
      </c>
    </row>
    <row r="342" spans="1:9" s="19" customFormat="1" ht="15" customHeight="1">
      <c r="A342" s="41" t="s">
        <v>2135</v>
      </c>
      <c r="B342" s="51" t="s">
        <v>1592</v>
      </c>
      <c r="C342" s="71" t="s">
        <v>1413</v>
      </c>
      <c r="D342" s="26">
        <v>20</v>
      </c>
      <c r="E342" s="36">
        <v>6</v>
      </c>
      <c r="F342" s="36">
        <v>180</v>
      </c>
      <c r="G342" s="22">
        <f t="shared" si="47"/>
        <v>150</v>
      </c>
      <c r="H342" s="22">
        <f t="shared" si="48"/>
        <v>4500</v>
      </c>
      <c r="I342" s="29">
        <f t="shared" si="46"/>
        <v>4650</v>
      </c>
    </row>
    <row r="343" spans="1:9" s="19" customFormat="1" ht="15" customHeight="1">
      <c r="A343" s="41" t="s">
        <v>2136</v>
      </c>
      <c r="B343" s="51" t="s">
        <v>1593</v>
      </c>
      <c r="C343" s="71" t="s">
        <v>1413</v>
      </c>
      <c r="D343" s="26">
        <v>42</v>
      </c>
      <c r="E343" s="36">
        <v>4</v>
      </c>
      <c r="F343" s="36">
        <v>180</v>
      </c>
      <c r="G343" s="22">
        <f t="shared" si="47"/>
        <v>210</v>
      </c>
      <c r="H343" s="22">
        <f t="shared" si="48"/>
        <v>9450</v>
      </c>
      <c r="I343" s="29">
        <f t="shared" si="46"/>
        <v>9660</v>
      </c>
    </row>
    <row r="344" spans="1:9" s="19" customFormat="1" ht="15" customHeight="1">
      <c r="A344" s="41" t="s">
        <v>2137</v>
      </c>
      <c r="B344" s="51" t="s">
        <v>1594</v>
      </c>
      <c r="C344" s="71" t="s">
        <v>1413</v>
      </c>
      <c r="D344" s="26">
        <v>30</v>
      </c>
      <c r="E344" s="36">
        <v>4</v>
      </c>
      <c r="F344" s="36">
        <v>112</v>
      </c>
      <c r="G344" s="22">
        <f t="shared" si="47"/>
        <v>150</v>
      </c>
      <c r="H344" s="22">
        <f t="shared" si="48"/>
        <v>4200</v>
      </c>
      <c r="I344" s="29">
        <f t="shared" si="46"/>
        <v>4350</v>
      </c>
    </row>
    <row r="345" spans="1:9" s="19" customFormat="1" ht="15" customHeight="1">
      <c r="A345" s="41" t="s">
        <v>2138</v>
      </c>
      <c r="B345" s="51" t="s">
        <v>1595</v>
      </c>
      <c r="C345" s="71" t="s">
        <v>1413</v>
      </c>
      <c r="D345" s="26">
        <v>10</v>
      </c>
      <c r="E345" s="36">
        <v>38</v>
      </c>
      <c r="F345" s="36">
        <v>380</v>
      </c>
      <c r="G345" s="22">
        <f t="shared" si="47"/>
        <v>475</v>
      </c>
      <c r="H345" s="22">
        <f t="shared" si="48"/>
        <v>4750</v>
      </c>
      <c r="I345" s="29">
        <f t="shared" si="46"/>
        <v>5225</v>
      </c>
    </row>
    <row r="346" spans="1:9" s="19" customFormat="1" ht="15" customHeight="1">
      <c r="A346" s="41" t="s">
        <v>2139</v>
      </c>
      <c r="B346" s="51" t="s">
        <v>1596</v>
      </c>
      <c r="C346" s="71" t="s">
        <v>1413</v>
      </c>
      <c r="D346" s="26">
        <v>18</v>
      </c>
      <c r="E346" s="36">
        <v>35</v>
      </c>
      <c r="F346" s="36">
        <v>265.25</v>
      </c>
      <c r="G346" s="22">
        <f t="shared" si="47"/>
        <v>787.5</v>
      </c>
      <c r="H346" s="22">
        <f t="shared" si="48"/>
        <v>5968.13</v>
      </c>
      <c r="I346" s="29">
        <f t="shared" si="46"/>
        <v>6755.63</v>
      </c>
    </row>
    <row r="347" spans="1:9" s="19" customFormat="1" ht="15" customHeight="1">
      <c r="A347" s="41" t="s">
        <v>2140</v>
      </c>
      <c r="B347" s="51" t="s">
        <v>1597</v>
      </c>
      <c r="C347" s="71" t="s">
        <v>1413</v>
      </c>
      <c r="D347" s="26">
        <v>16</v>
      </c>
      <c r="E347" s="36">
        <v>35</v>
      </c>
      <c r="F347" s="36">
        <v>282.1</v>
      </c>
      <c r="G347" s="22">
        <f t="shared" si="47"/>
        <v>700</v>
      </c>
      <c r="H347" s="22">
        <f t="shared" si="48"/>
        <v>5642</v>
      </c>
      <c r="I347" s="29">
        <f t="shared" si="46"/>
        <v>6342</v>
      </c>
    </row>
    <row r="348" spans="1:9" s="19" customFormat="1" ht="15" customHeight="1">
      <c r="A348" s="41" t="s">
        <v>2141</v>
      </c>
      <c r="B348" s="51" t="s">
        <v>1598</v>
      </c>
      <c r="C348" s="71" t="s">
        <v>1413</v>
      </c>
      <c r="D348" s="26">
        <v>10</v>
      </c>
      <c r="E348" s="34">
        <v>24.15</v>
      </c>
      <c r="F348" s="34">
        <v>135.45</v>
      </c>
      <c r="G348" s="22">
        <f t="shared" si="47"/>
        <v>301.88</v>
      </c>
      <c r="H348" s="22">
        <f t="shared" si="48"/>
        <v>1693.13</v>
      </c>
      <c r="I348" s="29">
        <f t="shared" si="46"/>
        <v>1995.01</v>
      </c>
    </row>
    <row r="349" spans="1:9" s="19" customFormat="1" ht="15" customHeight="1">
      <c r="A349" s="41" t="s">
        <v>2142</v>
      </c>
      <c r="B349" s="51" t="s">
        <v>1599</v>
      </c>
      <c r="C349" s="71" t="s">
        <v>1413</v>
      </c>
      <c r="D349" s="26">
        <v>10</v>
      </c>
      <c r="E349" s="36">
        <v>6</v>
      </c>
      <c r="F349" s="36">
        <v>14.5</v>
      </c>
      <c r="G349" s="22">
        <f aca="true" t="shared" si="49" ref="G349:G358">ROUND((D349*E349*$G$14)+(D349*E349),2)</f>
        <v>75</v>
      </c>
      <c r="H349" s="22">
        <f aca="true" t="shared" si="50" ref="H349:H358">ROUND((D349*F349*$H$14)+(D349*F349),2)</f>
        <v>181.25</v>
      </c>
      <c r="I349" s="29">
        <f t="shared" si="46"/>
        <v>256.25</v>
      </c>
    </row>
    <row r="350" spans="1:9" s="19" customFormat="1" ht="15" customHeight="1">
      <c r="A350" s="41" t="s">
        <v>2143</v>
      </c>
      <c r="B350" s="51" t="s">
        <v>1600</v>
      </c>
      <c r="C350" s="71" t="s">
        <v>1413</v>
      </c>
      <c r="D350" s="26">
        <v>10</v>
      </c>
      <c r="E350" s="36">
        <v>6</v>
      </c>
      <c r="F350" s="36">
        <v>14.5</v>
      </c>
      <c r="G350" s="22">
        <f t="shared" si="49"/>
        <v>75</v>
      </c>
      <c r="H350" s="22">
        <f t="shared" si="50"/>
        <v>181.25</v>
      </c>
      <c r="I350" s="29">
        <f aca="true" t="shared" si="51" ref="I350:I414">H350+G350</f>
        <v>256.25</v>
      </c>
    </row>
    <row r="351" spans="1:9" s="19" customFormat="1" ht="15" customHeight="1">
      <c r="A351" s="41" t="s">
        <v>2144</v>
      </c>
      <c r="B351" s="51" t="s">
        <v>1601</v>
      </c>
      <c r="C351" s="71" t="s">
        <v>1413</v>
      </c>
      <c r="D351" s="26">
        <v>10</v>
      </c>
      <c r="E351" s="22">
        <v>60</v>
      </c>
      <c r="F351" s="22">
        <v>289</v>
      </c>
      <c r="G351" s="22">
        <f t="shared" si="49"/>
        <v>750</v>
      </c>
      <c r="H351" s="22">
        <f t="shared" si="50"/>
        <v>3612.5</v>
      </c>
      <c r="I351" s="29">
        <f t="shared" si="51"/>
        <v>4362.5</v>
      </c>
    </row>
    <row r="352" spans="1:9" s="19" customFormat="1" ht="15" customHeight="1">
      <c r="A352" s="41" t="s">
        <v>2145</v>
      </c>
      <c r="B352" s="51" t="s">
        <v>1602</v>
      </c>
      <c r="C352" s="71" t="s">
        <v>1413</v>
      </c>
      <c r="D352" s="26">
        <v>8</v>
      </c>
      <c r="E352" s="22">
        <v>60</v>
      </c>
      <c r="F352" s="22">
        <v>259</v>
      </c>
      <c r="G352" s="22">
        <f t="shared" si="49"/>
        <v>600</v>
      </c>
      <c r="H352" s="22">
        <f t="shared" si="50"/>
        <v>2590</v>
      </c>
      <c r="I352" s="29">
        <f t="shared" si="51"/>
        <v>3190</v>
      </c>
    </row>
    <row r="353" spans="1:9" s="19" customFormat="1" ht="15" customHeight="1">
      <c r="A353" s="41" t="s">
        <v>2146</v>
      </c>
      <c r="B353" s="51" t="s">
        <v>1603</v>
      </c>
      <c r="C353" s="71" t="s">
        <v>1413</v>
      </c>
      <c r="D353" s="26">
        <v>6</v>
      </c>
      <c r="E353" s="22">
        <v>60</v>
      </c>
      <c r="F353" s="22">
        <v>212</v>
      </c>
      <c r="G353" s="22">
        <f t="shared" si="49"/>
        <v>450</v>
      </c>
      <c r="H353" s="22">
        <f t="shared" si="50"/>
        <v>1590</v>
      </c>
      <c r="I353" s="29">
        <f t="shared" si="51"/>
        <v>2040</v>
      </c>
    </row>
    <row r="354" spans="1:9" s="19" customFormat="1" ht="15" customHeight="1">
      <c r="A354" s="41" t="s">
        <v>2147</v>
      </c>
      <c r="B354" s="51" t="s">
        <v>1604</v>
      </c>
      <c r="C354" s="71" t="s">
        <v>1413</v>
      </c>
      <c r="D354" s="26">
        <v>10</v>
      </c>
      <c r="E354" s="36">
        <v>22.45</v>
      </c>
      <c r="F354" s="36">
        <v>78.45</v>
      </c>
      <c r="G354" s="22">
        <f t="shared" si="49"/>
        <v>280.63</v>
      </c>
      <c r="H354" s="22">
        <f t="shared" si="50"/>
        <v>980.63</v>
      </c>
      <c r="I354" s="29">
        <f t="shared" si="51"/>
        <v>1261.26</v>
      </c>
    </row>
    <row r="355" spans="1:9" s="19" customFormat="1" ht="15" customHeight="1">
      <c r="A355" s="41" t="s">
        <v>2148</v>
      </c>
      <c r="B355" s="51" t="s">
        <v>1605</v>
      </c>
      <c r="C355" s="71" t="s">
        <v>1413</v>
      </c>
      <c r="D355" s="26">
        <v>10</v>
      </c>
      <c r="E355" s="36">
        <v>25.3</v>
      </c>
      <c r="F355" s="36">
        <v>68.35</v>
      </c>
      <c r="G355" s="22">
        <f t="shared" si="49"/>
        <v>316.25</v>
      </c>
      <c r="H355" s="22">
        <f t="shared" si="50"/>
        <v>854.38</v>
      </c>
      <c r="I355" s="29">
        <f t="shared" si="51"/>
        <v>1170.63</v>
      </c>
    </row>
    <row r="356" spans="1:9" s="19" customFormat="1" ht="15" customHeight="1">
      <c r="A356" s="41" t="s">
        <v>2149</v>
      </c>
      <c r="B356" s="51" t="s">
        <v>1606</v>
      </c>
      <c r="C356" s="71" t="s">
        <v>1413</v>
      </c>
      <c r="D356" s="26">
        <v>10</v>
      </c>
      <c r="E356" s="36">
        <v>25.3</v>
      </c>
      <c r="F356" s="36">
        <v>62.15</v>
      </c>
      <c r="G356" s="22">
        <f t="shared" si="49"/>
        <v>316.25</v>
      </c>
      <c r="H356" s="22">
        <f t="shared" si="50"/>
        <v>776.88</v>
      </c>
      <c r="I356" s="29">
        <f t="shared" si="51"/>
        <v>1093.13</v>
      </c>
    </row>
    <row r="357" spans="1:9" s="19" customFormat="1" ht="15" customHeight="1">
      <c r="A357" s="41" t="s">
        <v>2150</v>
      </c>
      <c r="B357" s="51" t="s">
        <v>1607</v>
      </c>
      <c r="C357" s="71" t="s">
        <v>1413</v>
      </c>
      <c r="D357" s="26">
        <v>10</v>
      </c>
      <c r="E357" s="36">
        <v>3.5</v>
      </c>
      <c r="F357" s="36">
        <v>6.5</v>
      </c>
      <c r="G357" s="22">
        <f t="shared" si="49"/>
        <v>43.75</v>
      </c>
      <c r="H357" s="22">
        <f t="shared" si="50"/>
        <v>81.25</v>
      </c>
      <c r="I357" s="29">
        <f t="shared" si="51"/>
        <v>125</v>
      </c>
    </row>
    <row r="358" spans="1:9" s="19" customFormat="1" ht="15" customHeight="1">
      <c r="A358" s="41" t="s">
        <v>2151</v>
      </c>
      <c r="B358" s="51" t="s">
        <v>1608</v>
      </c>
      <c r="C358" s="71" t="s">
        <v>1413</v>
      </c>
      <c r="D358" s="26">
        <v>10</v>
      </c>
      <c r="E358" s="36">
        <v>4</v>
      </c>
      <c r="F358" s="36">
        <v>32</v>
      </c>
      <c r="G358" s="22">
        <f t="shared" si="49"/>
        <v>50</v>
      </c>
      <c r="H358" s="22">
        <f t="shared" si="50"/>
        <v>400</v>
      </c>
      <c r="I358" s="29">
        <f t="shared" si="51"/>
        <v>450</v>
      </c>
    </row>
    <row r="359" spans="1:9" ht="12.75">
      <c r="A359" s="139" t="s">
        <v>1860</v>
      </c>
      <c r="B359" s="50" t="s">
        <v>1609</v>
      </c>
      <c r="C359" s="32"/>
      <c r="D359" s="32"/>
      <c r="E359" s="32"/>
      <c r="F359" s="32"/>
      <c r="G359" s="32"/>
      <c r="H359" s="32"/>
      <c r="I359" s="33"/>
    </row>
    <row r="360" spans="1:9" s="19" customFormat="1" ht="38.25">
      <c r="A360" s="41" t="s">
        <v>2036</v>
      </c>
      <c r="B360" s="90" t="s">
        <v>1610</v>
      </c>
      <c r="C360" s="71" t="s">
        <v>1413</v>
      </c>
      <c r="D360" s="26">
        <v>16</v>
      </c>
      <c r="E360" s="36">
        <v>285</v>
      </c>
      <c r="F360" s="36">
        <v>890</v>
      </c>
      <c r="G360" s="22">
        <f aca="true" t="shared" si="52" ref="G360:G388">ROUND((D360*E360*$G$14)+(D360*E360),2)</f>
        <v>5700</v>
      </c>
      <c r="H360" s="22">
        <f aca="true" t="shared" si="53" ref="H360:H388">ROUND((D360*F360*$H$14)+(D360*F360),2)</f>
        <v>17800</v>
      </c>
      <c r="I360" s="29">
        <f t="shared" si="51"/>
        <v>23500</v>
      </c>
    </row>
    <row r="361" spans="1:9" s="19" customFormat="1" ht="25.5">
      <c r="A361" s="41" t="s">
        <v>2152</v>
      </c>
      <c r="B361" s="90" t="s">
        <v>1611</v>
      </c>
      <c r="C361" s="71" t="s">
        <v>1413</v>
      </c>
      <c r="D361" s="26">
        <v>13</v>
      </c>
      <c r="E361" s="36">
        <v>180</v>
      </c>
      <c r="F361" s="36">
        <v>620</v>
      </c>
      <c r="G361" s="22">
        <f t="shared" si="52"/>
        <v>2925</v>
      </c>
      <c r="H361" s="22">
        <f t="shared" si="53"/>
        <v>10075</v>
      </c>
      <c r="I361" s="29">
        <f t="shared" si="51"/>
        <v>13000</v>
      </c>
    </row>
    <row r="362" spans="1:9" s="19" customFormat="1" ht="25.5" customHeight="1">
      <c r="A362" s="41" t="s">
        <v>2153</v>
      </c>
      <c r="B362" s="90" t="s">
        <v>1612</v>
      </c>
      <c r="C362" s="71" t="s">
        <v>1413</v>
      </c>
      <c r="D362" s="26">
        <v>10</v>
      </c>
      <c r="E362" s="36">
        <v>110</v>
      </c>
      <c r="F362" s="36">
        <v>265</v>
      </c>
      <c r="G362" s="22">
        <f t="shared" si="52"/>
        <v>1375</v>
      </c>
      <c r="H362" s="22">
        <f t="shared" si="53"/>
        <v>3312.5</v>
      </c>
      <c r="I362" s="29">
        <f t="shared" si="51"/>
        <v>4687.5</v>
      </c>
    </row>
    <row r="363" spans="1:9" s="19" customFormat="1" ht="25.5" customHeight="1">
      <c r="A363" s="41" t="s">
        <v>2154</v>
      </c>
      <c r="B363" s="90" t="s">
        <v>1613</v>
      </c>
      <c r="C363" s="71" t="s">
        <v>1413</v>
      </c>
      <c r="D363" s="26">
        <v>16</v>
      </c>
      <c r="E363" s="36">
        <v>120</v>
      </c>
      <c r="F363" s="36">
        <v>320</v>
      </c>
      <c r="G363" s="22">
        <f t="shared" si="52"/>
        <v>2400</v>
      </c>
      <c r="H363" s="22">
        <f t="shared" si="53"/>
        <v>6400</v>
      </c>
      <c r="I363" s="29">
        <f t="shared" si="51"/>
        <v>8800</v>
      </c>
    </row>
    <row r="364" spans="1:9" s="19" customFormat="1" ht="25.5" customHeight="1">
      <c r="A364" s="41" t="s">
        <v>2155</v>
      </c>
      <c r="B364" s="90" t="s">
        <v>1614</v>
      </c>
      <c r="C364" s="71" t="s">
        <v>1413</v>
      </c>
      <c r="D364" s="26">
        <v>14</v>
      </c>
      <c r="E364" s="36">
        <v>150</v>
      </c>
      <c r="F364" s="36">
        <v>390</v>
      </c>
      <c r="G364" s="22">
        <f t="shared" si="52"/>
        <v>2625</v>
      </c>
      <c r="H364" s="22">
        <f t="shared" si="53"/>
        <v>6825</v>
      </c>
      <c r="I364" s="29">
        <f t="shared" si="51"/>
        <v>9450</v>
      </c>
    </row>
    <row r="365" spans="1:9" s="19" customFormat="1" ht="25.5" customHeight="1">
      <c r="A365" s="41" t="s">
        <v>2156</v>
      </c>
      <c r="B365" s="90" t="s">
        <v>1615</v>
      </c>
      <c r="C365" s="71" t="s">
        <v>1413</v>
      </c>
      <c r="D365" s="26">
        <v>10</v>
      </c>
      <c r="E365" s="36">
        <v>110</v>
      </c>
      <c r="F365" s="36">
        <v>280</v>
      </c>
      <c r="G365" s="22">
        <f t="shared" si="52"/>
        <v>1375</v>
      </c>
      <c r="H365" s="22">
        <f t="shared" si="53"/>
        <v>3500</v>
      </c>
      <c r="I365" s="29">
        <f t="shared" si="51"/>
        <v>4875</v>
      </c>
    </row>
    <row r="366" spans="1:9" s="19" customFormat="1" ht="25.5" customHeight="1">
      <c r="A366" s="41" t="s">
        <v>2157</v>
      </c>
      <c r="B366" s="90" t="s">
        <v>1616</v>
      </c>
      <c r="C366" s="71" t="s">
        <v>1413</v>
      </c>
      <c r="D366" s="26">
        <v>16</v>
      </c>
      <c r="E366" s="36">
        <v>120</v>
      </c>
      <c r="F366" s="36">
        <v>335</v>
      </c>
      <c r="G366" s="22">
        <f t="shared" si="52"/>
        <v>2400</v>
      </c>
      <c r="H366" s="22">
        <f t="shared" si="53"/>
        <v>6700</v>
      </c>
      <c r="I366" s="29">
        <f t="shared" si="51"/>
        <v>9100</v>
      </c>
    </row>
    <row r="367" spans="1:9" ht="25.5" customHeight="1">
      <c r="A367" s="41" t="s">
        <v>2158</v>
      </c>
      <c r="B367" s="90" t="s">
        <v>1617</v>
      </c>
      <c r="C367" s="71" t="s">
        <v>1413</v>
      </c>
      <c r="D367" s="26">
        <v>15</v>
      </c>
      <c r="E367" s="36">
        <v>150</v>
      </c>
      <c r="F367" s="36">
        <v>405</v>
      </c>
      <c r="G367" s="22">
        <f t="shared" si="52"/>
        <v>2812.5</v>
      </c>
      <c r="H367" s="22">
        <f t="shared" si="53"/>
        <v>7593.75</v>
      </c>
      <c r="I367" s="29">
        <f t="shared" si="51"/>
        <v>10406.25</v>
      </c>
    </row>
    <row r="368" spans="1:9" s="19" customFormat="1" ht="25.5" customHeight="1">
      <c r="A368" s="41" t="s">
        <v>2159</v>
      </c>
      <c r="B368" s="90" t="s">
        <v>1618</v>
      </c>
      <c r="C368" s="71" t="s">
        <v>1413</v>
      </c>
      <c r="D368" s="26">
        <v>16</v>
      </c>
      <c r="E368" s="36">
        <v>150</v>
      </c>
      <c r="F368" s="36">
        <v>440</v>
      </c>
      <c r="G368" s="22">
        <f t="shared" si="52"/>
        <v>3000</v>
      </c>
      <c r="H368" s="22">
        <f t="shared" si="53"/>
        <v>8800</v>
      </c>
      <c r="I368" s="29">
        <f t="shared" si="51"/>
        <v>11800</v>
      </c>
    </row>
    <row r="369" spans="1:9" s="19" customFormat="1" ht="25.5" customHeight="1">
      <c r="A369" s="41" t="s">
        <v>2160</v>
      </c>
      <c r="B369" s="90" t="s">
        <v>1619</v>
      </c>
      <c r="C369" s="71" t="s">
        <v>1413</v>
      </c>
      <c r="D369" s="26">
        <v>14</v>
      </c>
      <c r="E369" s="36">
        <v>110</v>
      </c>
      <c r="F369" s="36">
        <v>220</v>
      </c>
      <c r="G369" s="22">
        <f t="shared" si="52"/>
        <v>1925</v>
      </c>
      <c r="H369" s="22">
        <f t="shared" si="53"/>
        <v>3850</v>
      </c>
      <c r="I369" s="29">
        <f t="shared" si="51"/>
        <v>5775</v>
      </c>
    </row>
    <row r="370" spans="1:9" s="19" customFormat="1" ht="25.5" customHeight="1">
      <c r="A370" s="41" t="s">
        <v>2161</v>
      </c>
      <c r="B370" s="90" t="s">
        <v>1620</v>
      </c>
      <c r="C370" s="71" t="s">
        <v>1413</v>
      </c>
      <c r="D370" s="26">
        <v>14</v>
      </c>
      <c r="E370" s="36">
        <v>180</v>
      </c>
      <c r="F370" s="36">
        <v>350</v>
      </c>
      <c r="G370" s="22">
        <f t="shared" si="52"/>
        <v>3150</v>
      </c>
      <c r="H370" s="22">
        <f t="shared" si="53"/>
        <v>6125</v>
      </c>
      <c r="I370" s="29">
        <f t="shared" si="51"/>
        <v>9275</v>
      </c>
    </row>
    <row r="371" spans="1:9" s="19" customFormat="1" ht="18.75" customHeight="1">
      <c r="A371" s="41" t="s">
        <v>2162</v>
      </c>
      <c r="B371" s="90" t="s">
        <v>1621</v>
      </c>
      <c r="C371" s="71" t="s">
        <v>1413</v>
      </c>
      <c r="D371" s="26">
        <v>10</v>
      </c>
      <c r="E371" s="34">
        <v>74.55</v>
      </c>
      <c r="F371" s="34">
        <v>198.99</v>
      </c>
      <c r="G371" s="22">
        <f t="shared" si="52"/>
        <v>931.88</v>
      </c>
      <c r="H371" s="22">
        <f t="shared" si="53"/>
        <v>2487.38</v>
      </c>
      <c r="I371" s="29">
        <f t="shared" si="51"/>
        <v>3419.26</v>
      </c>
    </row>
    <row r="372" spans="1:9" s="19" customFormat="1" ht="25.5" customHeight="1">
      <c r="A372" s="41" t="s">
        <v>2163</v>
      </c>
      <c r="B372" s="90" t="s">
        <v>1622</v>
      </c>
      <c r="C372" s="71" t="s">
        <v>1413</v>
      </c>
      <c r="D372" s="26">
        <v>10</v>
      </c>
      <c r="E372" s="36">
        <v>220</v>
      </c>
      <c r="F372" s="36">
        <v>800</v>
      </c>
      <c r="G372" s="22">
        <f t="shared" si="52"/>
        <v>2750</v>
      </c>
      <c r="H372" s="22">
        <f t="shared" si="53"/>
        <v>10000</v>
      </c>
      <c r="I372" s="29">
        <f t="shared" si="51"/>
        <v>12750</v>
      </c>
    </row>
    <row r="373" spans="1:9" s="19" customFormat="1" ht="25.5" customHeight="1">
      <c r="A373" s="41" t="s">
        <v>2164</v>
      </c>
      <c r="B373" s="90" t="s">
        <v>1623</v>
      </c>
      <c r="C373" s="71" t="s">
        <v>1413</v>
      </c>
      <c r="D373" s="26">
        <v>10</v>
      </c>
      <c r="E373" s="36">
        <v>300</v>
      </c>
      <c r="F373" s="36">
        <v>1100</v>
      </c>
      <c r="G373" s="22">
        <f t="shared" si="52"/>
        <v>3750</v>
      </c>
      <c r="H373" s="22">
        <f t="shared" si="53"/>
        <v>13750</v>
      </c>
      <c r="I373" s="29">
        <f t="shared" si="51"/>
        <v>17500</v>
      </c>
    </row>
    <row r="374" spans="1:9" s="19" customFormat="1" ht="38.25">
      <c r="A374" s="41" t="s">
        <v>2165</v>
      </c>
      <c r="B374" s="90" t="s">
        <v>1624</v>
      </c>
      <c r="C374" s="71" t="s">
        <v>1413</v>
      </c>
      <c r="D374" s="26">
        <v>14</v>
      </c>
      <c r="E374" s="36">
        <v>120</v>
      </c>
      <c r="F374" s="36">
        <v>320</v>
      </c>
      <c r="G374" s="22">
        <f t="shared" si="52"/>
        <v>2100</v>
      </c>
      <c r="H374" s="22">
        <f t="shared" si="53"/>
        <v>5600</v>
      </c>
      <c r="I374" s="29">
        <f t="shared" si="51"/>
        <v>7700</v>
      </c>
    </row>
    <row r="375" spans="1:9" s="19" customFormat="1" ht="38.25">
      <c r="A375" s="41" t="s">
        <v>2166</v>
      </c>
      <c r="B375" s="90" t="s">
        <v>1625</v>
      </c>
      <c r="C375" s="71" t="s">
        <v>1413</v>
      </c>
      <c r="D375" s="26">
        <v>16</v>
      </c>
      <c r="E375" s="36">
        <v>180</v>
      </c>
      <c r="F375" s="36">
        <v>650</v>
      </c>
      <c r="G375" s="22">
        <f t="shared" si="52"/>
        <v>3600</v>
      </c>
      <c r="H375" s="22">
        <f t="shared" si="53"/>
        <v>13000</v>
      </c>
      <c r="I375" s="29">
        <f t="shared" si="51"/>
        <v>16600</v>
      </c>
    </row>
    <row r="376" spans="1:9" s="19" customFormat="1" ht="53.25" customHeight="1">
      <c r="A376" s="41" t="s">
        <v>2167</v>
      </c>
      <c r="B376" s="91" t="s">
        <v>1626</v>
      </c>
      <c r="C376" s="71" t="s">
        <v>1413</v>
      </c>
      <c r="D376" s="26">
        <v>15</v>
      </c>
      <c r="E376" s="36">
        <v>180</v>
      </c>
      <c r="F376" s="36">
        <v>750</v>
      </c>
      <c r="G376" s="22">
        <f t="shared" si="52"/>
        <v>3375</v>
      </c>
      <c r="H376" s="22">
        <f t="shared" si="53"/>
        <v>14062.5</v>
      </c>
      <c r="I376" s="29">
        <f t="shared" si="51"/>
        <v>17437.5</v>
      </c>
    </row>
    <row r="377" spans="1:9" s="19" customFormat="1" ht="15" customHeight="1">
      <c r="A377" s="41" t="s">
        <v>2168</v>
      </c>
      <c r="B377" s="48" t="s">
        <v>1627</v>
      </c>
      <c r="C377" s="71" t="s">
        <v>1413</v>
      </c>
      <c r="D377" s="26">
        <v>15</v>
      </c>
      <c r="E377" s="37">
        <v>111.83</v>
      </c>
      <c r="F377" s="22">
        <v>324.21</v>
      </c>
      <c r="G377" s="22">
        <f t="shared" si="52"/>
        <v>2096.81</v>
      </c>
      <c r="H377" s="22">
        <f t="shared" si="53"/>
        <v>6078.94</v>
      </c>
      <c r="I377" s="29">
        <f t="shared" si="51"/>
        <v>8175.75</v>
      </c>
    </row>
    <row r="378" spans="1:9" s="19" customFormat="1" ht="15" customHeight="1">
      <c r="A378" s="41" t="s">
        <v>2169</v>
      </c>
      <c r="B378" s="90" t="s">
        <v>1628</v>
      </c>
      <c r="C378" s="71" t="s">
        <v>1413</v>
      </c>
      <c r="D378" s="26">
        <v>14</v>
      </c>
      <c r="E378" s="37">
        <v>111.83</v>
      </c>
      <c r="F378" s="22">
        <v>594.81</v>
      </c>
      <c r="G378" s="22">
        <f t="shared" si="52"/>
        <v>1957.03</v>
      </c>
      <c r="H378" s="22">
        <f t="shared" si="53"/>
        <v>10409.18</v>
      </c>
      <c r="I378" s="29">
        <f t="shared" si="51"/>
        <v>12366.21</v>
      </c>
    </row>
    <row r="379" spans="1:9" ht="15" customHeight="1">
      <c r="A379" s="41" t="s">
        <v>2170</v>
      </c>
      <c r="B379" s="90" t="s">
        <v>1629</v>
      </c>
      <c r="C379" s="71" t="s">
        <v>1413</v>
      </c>
      <c r="D379" s="26">
        <v>15</v>
      </c>
      <c r="E379" s="37">
        <v>111.83</v>
      </c>
      <c r="F379" s="22">
        <v>422.31</v>
      </c>
      <c r="G379" s="22">
        <f t="shared" si="52"/>
        <v>2096.81</v>
      </c>
      <c r="H379" s="22">
        <f t="shared" si="53"/>
        <v>7918.31</v>
      </c>
      <c r="I379" s="29">
        <f t="shared" si="51"/>
        <v>10015.12</v>
      </c>
    </row>
    <row r="380" spans="1:9" s="19" customFormat="1" ht="15" customHeight="1">
      <c r="A380" s="41" t="s">
        <v>2171</v>
      </c>
      <c r="B380" s="90" t="s">
        <v>1630</v>
      </c>
      <c r="C380" s="71" t="s">
        <v>1413</v>
      </c>
      <c r="D380" s="26">
        <v>11</v>
      </c>
      <c r="E380" s="37">
        <v>111.83</v>
      </c>
      <c r="F380" s="22">
        <v>680.4</v>
      </c>
      <c r="G380" s="22">
        <f t="shared" si="52"/>
        <v>1537.66</v>
      </c>
      <c r="H380" s="22">
        <f t="shared" si="53"/>
        <v>9355.5</v>
      </c>
      <c r="I380" s="29">
        <f t="shared" si="51"/>
        <v>10893.16</v>
      </c>
    </row>
    <row r="381" spans="1:9" s="19" customFormat="1" ht="15" customHeight="1">
      <c r="A381" s="41" t="s">
        <v>2172</v>
      </c>
      <c r="B381" s="90" t="s">
        <v>1631</v>
      </c>
      <c r="C381" s="71" t="s">
        <v>1413</v>
      </c>
      <c r="D381" s="26">
        <v>12</v>
      </c>
      <c r="E381" s="37">
        <v>111.83</v>
      </c>
      <c r="F381" s="22">
        <v>556.2</v>
      </c>
      <c r="G381" s="22">
        <f t="shared" si="52"/>
        <v>1677.45</v>
      </c>
      <c r="H381" s="22">
        <f t="shared" si="53"/>
        <v>8343</v>
      </c>
      <c r="I381" s="29">
        <f t="shared" si="51"/>
        <v>10020.45</v>
      </c>
    </row>
    <row r="382" spans="1:9" s="19" customFormat="1" ht="15" customHeight="1">
      <c r="A382" s="41" t="s">
        <v>2173</v>
      </c>
      <c r="B382" s="90" t="s">
        <v>1632</v>
      </c>
      <c r="C382" s="71" t="s">
        <v>1413</v>
      </c>
      <c r="D382" s="26">
        <v>8</v>
      </c>
      <c r="E382" s="37">
        <v>111.83</v>
      </c>
      <c r="F382" s="22">
        <v>760.35</v>
      </c>
      <c r="G382" s="22">
        <f t="shared" si="52"/>
        <v>1118.3</v>
      </c>
      <c r="H382" s="22">
        <f t="shared" si="53"/>
        <v>7603.5</v>
      </c>
      <c r="I382" s="29">
        <f t="shared" si="51"/>
        <v>8721.8</v>
      </c>
    </row>
    <row r="383" spans="1:9" s="19" customFormat="1" ht="15" customHeight="1">
      <c r="A383" s="41" t="s">
        <v>2174</v>
      </c>
      <c r="B383" s="90" t="s">
        <v>1633</v>
      </c>
      <c r="C383" s="70" t="s">
        <v>1413</v>
      </c>
      <c r="D383" s="26">
        <v>8</v>
      </c>
      <c r="E383" s="27">
        <v>108.63</v>
      </c>
      <c r="F383" s="27">
        <v>465.21</v>
      </c>
      <c r="G383" s="22">
        <f t="shared" si="52"/>
        <v>1086.3</v>
      </c>
      <c r="H383" s="22">
        <f t="shared" si="53"/>
        <v>4652.1</v>
      </c>
      <c r="I383" s="29">
        <f t="shared" si="51"/>
        <v>5738.4</v>
      </c>
    </row>
    <row r="384" spans="1:9" s="19" customFormat="1" ht="15" customHeight="1">
      <c r="A384" s="41" t="s">
        <v>2175</v>
      </c>
      <c r="B384" s="90" t="s">
        <v>1634</v>
      </c>
      <c r="C384" s="72" t="s">
        <v>1413</v>
      </c>
      <c r="D384" s="26">
        <v>16</v>
      </c>
      <c r="E384" s="27">
        <v>64</v>
      </c>
      <c r="F384" s="27">
        <v>158</v>
      </c>
      <c r="G384" s="22">
        <f t="shared" si="52"/>
        <v>1280</v>
      </c>
      <c r="H384" s="22">
        <f t="shared" si="53"/>
        <v>3160</v>
      </c>
      <c r="I384" s="29">
        <f t="shared" si="51"/>
        <v>4440</v>
      </c>
    </row>
    <row r="385" spans="1:9" s="19" customFormat="1" ht="15" customHeight="1">
      <c r="A385" s="41" t="s">
        <v>2176</v>
      </c>
      <c r="B385" s="90" t="s">
        <v>1635</v>
      </c>
      <c r="C385" s="71" t="s">
        <v>1413</v>
      </c>
      <c r="D385" s="26">
        <v>12</v>
      </c>
      <c r="E385" s="22">
        <v>40</v>
      </c>
      <c r="F385" s="22">
        <v>105</v>
      </c>
      <c r="G385" s="22">
        <f t="shared" si="52"/>
        <v>600</v>
      </c>
      <c r="H385" s="22">
        <f t="shared" si="53"/>
        <v>1575</v>
      </c>
      <c r="I385" s="29">
        <f t="shared" si="51"/>
        <v>2175</v>
      </c>
    </row>
    <row r="386" spans="1:9" s="19" customFormat="1" ht="15" customHeight="1">
      <c r="A386" s="41" t="s">
        <v>2177</v>
      </c>
      <c r="B386" s="90" t="s">
        <v>1636</v>
      </c>
      <c r="C386" s="71" t="s">
        <v>1413</v>
      </c>
      <c r="D386" s="26">
        <v>24</v>
      </c>
      <c r="E386" s="22">
        <v>48</v>
      </c>
      <c r="F386" s="22">
        <v>115</v>
      </c>
      <c r="G386" s="22">
        <f t="shared" si="52"/>
        <v>1440</v>
      </c>
      <c r="H386" s="22">
        <f t="shared" si="53"/>
        <v>3450</v>
      </c>
      <c r="I386" s="29">
        <f t="shared" si="51"/>
        <v>4890</v>
      </c>
    </row>
    <row r="387" spans="1:9" s="19" customFormat="1" ht="15" customHeight="1">
      <c r="A387" s="41" t="s">
        <v>2178</v>
      </c>
      <c r="B387" s="90" t="s">
        <v>1637</v>
      </c>
      <c r="C387" s="71" t="s">
        <v>1413</v>
      </c>
      <c r="D387" s="26">
        <v>10</v>
      </c>
      <c r="E387" s="22">
        <v>55</v>
      </c>
      <c r="F387" s="22">
        <v>135</v>
      </c>
      <c r="G387" s="22">
        <f t="shared" si="52"/>
        <v>687.5</v>
      </c>
      <c r="H387" s="22">
        <f t="shared" si="53"/>
        <v>1687.5</v>
      </c>
      <c r="I387" s="29">
        <f t="shared" si="51"/>
        <v>2375</v>
      </c>
    </row>
    <row r="388" spans="1:9" s="19" customFormat="1" ht="15" customHeight="1">
      <c r="A388" s="41" t="s">
        <v>805</v>
      </c>
      <c r="B388" s="90" t="s">
        <v>806</v>
      </c>
      <c r="C388" s="71" t="s">
        <v>1413</v>
      </c>
      <c r="D388" s="26">
        <v>12</v>
      </c>
      <c r="E388" s="22">
        <v>300</v>
      </c>
      <c r="F388" s="22">
        <v>600</v>
      </c>
      <c r="G388" s="22">
        <f t="shared" si="52"/>
        <v>4500</v>
      </c>
      <c r="H388" s="22">
        <f t="shared" si="53"/>
        <v>9000</v>
      </c>
      <c r="I388" s="29">
        <f>H388+G388</f>
        <v>13500</v>
      </c>
    </row>
    <row r="389" spans="1:9" ht="12.75">
      <c r="A389" s="139" t="s">
        <v>1861</v>
      </c>
      <c r="B389" s="50" t="s">
        <v>1638</v>
      </c>
      <c r="C389" s="69"/>
      <c r="D389" s="32"/>
      <c r="E389" s="32"/>
      <c r="F389" s="32"/>
      <c r="G389" s="32"/>
      <c r="H389" s="32"/>
      <c r="I389" s="33"/>
    </row>
    <row r="390" spans="1:9" s="19" customFormat="1" ht="15" customHeight="1">
      <c r="A390" s="41" t="s">
        <v>2037</v>
      </c>
      <c r="B390" s="48" t="s">
        <v>1639</v>
      </c>
      <c r="C390" s="72" t="s">
        <v>1398</v>
      </c>
      <c r="D390" s="26">
        <v>300</v>
      </c>
      <c r="E390" s="34">
        <v>7.82</v>
      </c>
      <c r="F390" s="34">
        <v>33.15</v>
      </c>
      <c r="G390" s="22">
        <f aca="true" t="shared" si="54" ref="G390:G431">ROUND((D390*E390*$G$14)+(D390*E390),2)</f>
        <v>2932.5</v>
      </c>
      <c r="H390" s="22">
        <f aca="true" t="shared" si="55" ref="H390:H431">ROUND((D390*F390*$H$14)+(D390*F390),2)</f>
        <v>12431.25</v>
      </c>
      <c r="I390" s="29">
        <f t="shared" si="51"/>
        <v>15363.75</v>
      </c>
    </row>
    <row r="391" spans="1:9" s="19" customFormat="1" ht="15" customHeight="1">
      <c r="A391" s="41" t="s">
        <v>2179</v>
      </c>
      <c r="B391" s="48" t="s">
        <v>1640</v>
      </c>
      <c r="C391" s="72" t="s">
        <v>1398</v>
      </c>
      <c r="D391" s="26">
        <v>280</v>
      </c>
      <c r="E391" s="38">
        <v>2.6</v>
      </c>
      <c r="F391" s="38">
        <v>26.86</v>
      </c>
      <c r="G391" s="22">
        <f t="shared" si="54"/>
        <v>910</v>
      </c>
      <c r="H391" s="22">
        <f t="shared" si="55"/>
        <v>9401</v>
      </c>
      <c r="I391" s="29">
        <f t="shared" si="51"/>
        <v>10311</v>
      </c>
    </row>
    <row r="392" spans="1:9" s="19" customFormat="1" ht="15" customHeight="1">
      <c r="A392" s="41" t="s">
        <v>2180</v>
      </c>
      <c r="B392" s="48" t="s">
        <v>1641</v>
      </c>
      <c r="C392" s="72" t="s">
        <v>1398</v>
      </c>
      <c r="D392" s="26">
        <v>260</v>
      </c>
      <c r="E392" s="34">
        <v>2.6</v>
      </c>
      <c r="F392" s="34">
        <v>20.11</v>
      </c>
      <c r="G392" s="22">
        <f t="shared" si="54"/>
        <v>845</v>
      </c>
      <c r="H392" s="22">
        <f t="shared" si="55"/>
        <v>6535.75</v>
      </c>
      <c r="I392" s="29">
        <f t="shared" si="51"/>
        <v>7380.75</v>
      </c>
    </row>
    <row r="393" spans="1:9" s="19" customFormat="1" ht="15" customHeight="1">
      <c r="A393" s="41" t="s">
        <v>2181</v>
      </c>
      <c r="B393" s="48" t="s">
        <v>1642</v>
      </c>
      <c r="C393" s="71" t="s">
        <v>1398</v>
      </c>
      <c r="D393" s="26">
        <v>320</v>
      </c>
      <c r="E393" s="34">
        <v>5.22</v>
      </c>
      <c r="F393" s="34">
        <v>38.4</v>
      </c>
      <c r="G393" s="22">
        <f t="shared" si="54"/>
        <v>2088</v>
      </c>
      <c r="H393" s="22">
        <f t="shared" si="55"/>
        <v>15360</v>
      </c>
      <c r="I393" s="29">
        <f t="shared" si="51"/>
        <v>17448</v>
      </c>
    </row>
    <row r="394" spans="1:9" s="19" customFormat="1" ht="15" customHeight="1">
      <c r="A394" s="41" t="s">
        <v>2182</v>
      </c>
      <c r="B394" s="51" t="s">
        <v>1643</v>
      </c>
      <c r="C394" s="73" t="s">
        <v>1398</v>
      </c>
      <c r="D394" s="26">
        <v>340</v>
      </c>
      <c r="E394" s="34">
        <v>7.82</v>
      </c>
      <c r="F394" s="34">
        <v>31.43</v>
      </c>
      <c r="G394" s="22">
        <f t="shared" si="54"/>
        <v>3323.5</v>
      </c>
      <c r="H394" s="22">
        <f t="shared" si="55"/>
        <v>13357.75</v>
      </c>
      <c r="I394" s="29">
        <f t="shared" si="51"/>
        <v>16681.25</v>
      </c>
    </row>
    <row r="395" spans="1:9" s="19" customFormat="1" ht="15" customHeight="1">
      <c r="A395" s="41" t="s">
        <v>2183</v>
      </c>
      <c r="B395" s="51" t="s">
        <v>1644</v>
      </c>
      <c r="C395" s="73" t="s">
        <v>1398</v>
      </c>
      <c r="D395" s="26">
        <v>330</v>
      </c>
      <c r="E395" s="35">
        <v>10.44</v>
      </c>
      <c r="F395" s="35">
        <v>13.49</v>
      </c>
      <c r="G395" s="22">
        <f t="shared" si="54"/>
        <v>4306.5</v>
      </c>
      <c r="H395" s="22">
        <f t="shared" si="55"/>
        <v>5564.63</v>
      </c>
      <c r="I395" s="29">
        <f t="shared" si="51"/>
        <v>9871.13</v>
      </c>
    </row>
    <row r="396" spans="1:9" s="19" customFormat="1" ht="15" customHeight="1">
      <c r="A396" s="41" t="s">
        <v>2184</v>
      </c>
      <c r="B396" s="48" t="s">
        <v>1645</v>
      </c>
      <c r="C396" s="72" t="s">
        <v>1646</v>
      </c>
      <c r="D396" s="26">
        <v>450</v>
      </c>
      <c r="E396" s="38">
        <v>3</v>
      </c>
      <c r="F396" s="38">
        <v>14</v>
      </c>
      <c r="G396" s="22">
        <f t="shared" si="54"/>
        <v>1687.5</v>
      </c>
      <c r="H396" s="22">
        <f t="shared" si="55"/>
        <v>7875</v>
      </c>
      <c r="I396" s="29">
        <f t="shared" si="51"/>
        <v>9562.5</v>
      </c>
    </row>
    <row r="397" spans="1:9" s="19" customFormat="1" ht="15" customHeight="1">
      <c r="A397" s="41" t="s">
        <v>2185</v>
      </c>
      <c r="B397" s="48" t="s">
        <v>1647</v>
      </c>
      <c r="C397" s="72" t="s">
        <v>1646</v>
      </c>
      <c r="D397" s="26">
        <v>440</v>
      </c>
      <c r="E397" s="38">
        <v>3</v>
      </c>
      <c r="F397" s="38">
        <v>16.95</v>
      </c>
      <c r="G397" s="22">
        <f t="shared" si="54"/>
        <v>1650</v>
      </c>
      <c r="H397" s="22">
        <f t="shared" si="55"/>
        <v>9322.5</v>
      </c>
      <c r="I397" s="29">
        <f t="shared" si="51"/>
        <v>10972.5</v>
      </c>
    </row>
    <row r="398" spans="1:9" s="20" customFormat="1" ht="15" customHeight="1">
      <c r="A398" s="41" t="s">
        <v>2186</v>
      </c>
      <c r="B398" s="48" t="s">
        <v>1648</v>
      </c>
      <c r="C398" s="72" t="s">
        <v>1646</v>
      </c>
      <c r="D398" s="26">
        <v>60</v>
      </c>
      <c r="E398" s="38">
        <v>3.5</v>
      </c>
      <c r="F398" s="38">
        <v>17.45</v>
      </c>
      <c r="G398" s="22">
        <f t="shared" si="54"/>
        <v>262.5</v>
      </c>
      <c r="H398" s="22">
        <f t="shared" si="55"/>
        <v>1308.75</v>
      </c>
      <c r="I398" s="29">
        <f t="shared" si="51"/>
        <v>1571.25</v>
      </c>
    </row>
    <row r="399" spans="1:9" s="19" customFormat="1" ht="15" customHeight="1">
      <c r="A399" s="41" t="s">
        <v>2187</v>
      </c>
      <c r="B399" s="48" t="s">
        <v>1649</v>
      </c>
      <c r="C399" s="72" t="s">
        <v>1646</v>
      </c>
      <c r="D399" s="26">
        <v>100</v>
      </c>
      <c r="E399" s="38">
        <v>3.5</v>
      </c>
      <c r="F399" s="38">
        <v>19.99</v>
      </c>
      <c r="G399" s="22">
        <f t="shared" si="54"/>
        <v>437.5</v>
      </c>
      <c r="H399" s="22">
        <f t="shared" si="55"/>
        <v>2498.75</v>
      </c>
      <c r="I399" s="29">
        <f t="shared" si="51"/>
        <v>2936.25</v>
      </c>
    </row>
    <row r="400" spans="1:9" ht="15" customHeight="1">
      <c r="A400" s="41" t="s">
        <v>2188</v>
      </c>
      <c r="B400" s="48" t="s">
        <v>1650</v>
      </c>
      <c r="C400" s="70" t="s">
        <v>1398</v>
      </c>
      <c r="D400" s="26">
        <v>100</v>
      </c>
      <c r="E400" s="34">
        <v>8</v>
      </c>
      <c r="F400" s="38">
        <v>27</v>
      </c>
      <c r="G400" s="22">
        <f t="shared" si="54"/>
        <v>1000</v>
      </c>
      <c r="H400" s="22">
        <f t="shared" si="55"/>
        <v>3375</v>
      </c>
      <c r="I400" s="29">
        <f t="shared" si="51"/>
        <v>4375</v>
      </c>
    </row>
    <row r="401" spans="1:9" s="19" customFormat="1" ht="15" customHeight="1">
      <c r="A401" s="41" t="s">
        <v>2189</v>
      </c>
      <c r="B401" s="48" t="s">
        <v>1651</v>
      </c>
      <c r="C401" s="70" t="s">
        <v>1398</v>
      </c>
      <c r="D401" s="26">
        <v>60</v>
      </c>
      <c r="E401" s="34">
        <v>8</v>
      </c>
      <c r="F401" s="38">
        <v>36</v>
      </c>
      <c r="G401" s="22">
        <f t="shared" si="54"/>
        <v>600</v>
      </c>
      <c r="H401" s="22">
        <f t="shared" si="55"/>
        <v>2700</v>
      </c>
      <c r="I401" s="29">
        <f t="shared" si="51"/>
        <v>3300</v>
      </c>
    </row>
    <row r="402" spans="1:9" ht="15" customHeight="1">
      <c r="A402" s="41" t="s">
        <v>2190</v>
      </c>
      <c r="B402" s="51" t="s">
        <v>1652</v>
      </c>
      <c r="C402" s="73" t="s">
        <v>1398</v>
      </c>
      <c r="D402" s="26">
        <v>50</v>
      </c>
      <c r="E402" s="35">
        <v>9.31</v>
      </c>
      <c r="F402" s="35">
        <v>13.42</v>
      </c>
      <c r="G402" s="22">
        <f t="shared" si="54"/>
        <v>581.88</v>
      </c>
      <c r="H402" s="22">
        <f t="shared" si="55"/>
        <v>838.75</v>
      </c>
      <c r="I402" s="29">
        <f t="shared" si="51"/>
        <v>1420.63</v>
      </c>
    </row>
    <row r="403" spans="1:9" s="19" customFormat="1" ht="15" customHeight="1">
      <c r="A403" s="41" t="s">
        <v>2191</v>
      </c>
      <c r="B403" s="51" t="s">
        <v>1653</v>
      </c>
      <c r="C403" s="73" t="s">
        <v>1398</v>
      </c>
      <c r="D403" s="26">
        <v>80</v>
      </c>
      <c r="E403" s="35">
        <v>11.18</v>
      </c>
      <c r="F403" s="35">
        <v>18.83</v>
      </c>
      <c r="G403" s="22">
        <f t="shared" si="54"/>
        <v>1118</v>
      </c>
      <c r="H403" s="22">
        <f t="shared" si="55"/>
        <v>1883</v>
      </c>
      <c r="I403" s="29">
        <f t="shared" si="51"/>
        <v>3001</v>
      </c>
    </row>
    <row r="404" spans="1:9" s="19" customFormat="1" ht="15" customHeight="1">
      <c r="A404" s="41" t="s">
        <v>2192</v>
      </c>
      <c r="B404" s="51" t="s">
        <v>1654</v>
      </c>
      <c r="C404" s="73" t="s">
        <v>1398</v>
      </c>
      <c r="D404" s="26">
        <v>20</v>
      </c>
      <c r="E404" s="35">
        <v>12.55</v>
      </c>
      <c r="F404" s="35">
        <v>25.03</v>
      </c>
      <c r="G404" s="22">
        <f t="shared" si="54"/>
        <v>313.75</v>
      </c>
      <c r="H404" s="22">
        <f t="shared" si="55"/>
        <v>625.75</v>
      </c>
      <c r="I404" s="29">
        <f t="shared" si="51"/>
        <v>939.5</v>
      </c>
    </row>
    <row r="405" spans="1:9" s="19" customFormat="1" ht="15" customHeight="1">
      <c r="A405" s="41" t="s">
        <v>2193</v>
      </c>
      <c r="B405" s="48" t="s">
        <v>1655</v>
      </c>
      <c r="C405" s="72" t="s">
        <v>1413</v>
      </c>
      <c r="D405" s="26">
        <v>400</v>
      </c>
      <c r="E405" s="38">
        <v>2</v>
      </c>
      <c r="F405" s="38">
        <v>3.64</v>
      </c>
      <c r="G405" s="22">
        <f t="shared" si="54"/>
        <v>1000</v>
      </c>
      <c r="H405" s="22">
        <f t="shared" si="55"/>
        <v>1820</v>
      </c>
      <c r="I405" s="29">
        <f t="shared" si="51"/>
        <v>2820</v>
      </c>
    </row>
    <row r="406" spans="1:9" s="19" customFormat="1" ht="15" customHeight="1">
      <c r="A406" s="41" t="s">
        <v>2194</v>
      </c>
      <c r="B406" s="48" t="s">
        <v>1656</v>
      </c>
      <c r="C406" s="72" t="s">
        <v>1413</v>
      </c>
      <c r="D406" s="26">
        <v>150</v>
      </c>
      <c r="E406" s="38">
        <v>2</v>
      </c>
      <c r="F406" s="38">
        <v>4.84</v>
      </c>
      <c r="G406" s="22">
        <f t="shared" si="54"/>
        <v>375</v>
      </c>
      <c r="H406" s="22">
        <f t="shared" si="55"/>
        <v>907.5</v>
      </c>
      <c r="I406" s="29">
        <f t="shared" si="51"/>
        <v>1282.5</v>
      </c>
    </row>
    <row r="407" spans="1:9" ht="15" customHeight="1">
      <c r="A407" s="41" t="s">
        <v>2195</v>
      </c>
      <c r="B407" s="48" t="s">
        <v>1657</v>
      </c>
      <c r="C407" s="72" t="s">
        <v>1413</v>
      </c>
      <c r="D407" s="26">
        <v>40</v>
      </c>
      <c r="E407" s="38">
        <v>2</v>
      </c>
      <c r="F407" s="38">
        <v>5.55</v>
      </c>
      <c r="G407" s="22">
        <f t="shared" si="54"/>
        <v>100</v>
      </c>
      <c r="H407" s="22">
        <f t="shared" si="55"/>
        <v>277.5</v>
      </c>
      <c r="I407" s="29">
        <f t="shared" si="51"/>
        <v>377.5</v>
      </c>
    </row>
    <row r="408" spans="1:9" s="19" customFormat="1" ht="15" customHeight="1">
      <c r="A408" s="41" t="s">
        <v>2196</v>
      </c>
      <c r="B408" s="48" t="s">
        <v>1658</v>
      </c>
      <c r="C408" s="72" t="s">
        <v>1413</v>
      </c>
      <c r="D408" s="26">
        <v>30</v>
      </c>
      <c r="E408" s="38">
        <v>2</v>
      </c>
      <c r="F408" s="38">
        <v>6.74</v>
      </c>
      <c r="G408" s="22">
        <f t="shared" si="54"/>
        <v>75</v>
      </c>
      <c r="H408" s="22">
        <f t="shared" si="55"/>
        <v>252.75</v>
      </c>
      <c r="I408" s="29">
        <f t="shared" si="51"/>
        <v>327.75</v>
      </c>
    </row>
    <row r="409" spans="1:9" s="19" customFormat="1" ht="15" customHeight="1">
      <c r="A409" s="41" t="s">
        <v>2197</v>
      </c>
      <c r="B409" s="48" t="s">
        <v>1659</v>
      </c>
      <c r="C409" s="72" t="s">
        <v>1413</v>
      </c>
      <c r="D409" s="26">
        <v>200</v>
      </c>
      <c r="E409" s="38">
        <v>2</v>
      </c>
      <c r="F409" s="38">
        <v>1.25</v>
      </c>
      <c r="G409" s="22">
        <f t="shared" si="54"/>
        <v>500</v>
      </c>
      <c r="H409" s="22">
        <f t="shared" si="55"/>
        <v>312.5</v>
      </c>
      <c r="I409" s="29">
        <f t="shared" si="51"/>
        <v>812.5</v>
      </c>
    </row>
    <row r="410" spans="1:9" s="19" customFormat="1" ht="15" customHeight="1">
      <c r="A410" s="41" t="s">
        <v>2198</v>
      </c>
      <c r="B410" s="48" t="s">
        <v>1660</v>
      </c>
      <c r="C410" s="72" t="s">
        <v>1413</v>
      </c>
      <c r="D410" s="26">
        <v>200</v>
      </c>
      <c r="E410" s="38">
        <v>2</v>
      </c>
      <c r="F410" s="38">
        <v>2.15</v>
      </c>
      <c r="G410" s="22">
        <f t="shared" si="54"/>
        <v>500</v>
      </c>
      <c r="H410" s="22">
        <f t="shared" si="55"/>
        <v>537.5</v>
      </c>
      <c r="I410" s="29">
        <f t="shared" si="51"/>
        <v>1037.5</v>
      </c>
    </row>
    <row r="411" spans="1:9" s="19" customFormat="1" ht="15" customHeight="1">
      <c r="A411" s="41" t="s">
        <v>2199</v>
      </c>
      <c r="B411" s="48" t="s">
        <v>1661</v>
      </c>
      <c r="C411" s="72" t="s">
        <v>1413</v>
      </c>
      <c r="D411" s="26">
        <v>60</v>
      </c>
      <c r="E411" s="38">
        <v>2</v>
      </c>
      <c r="F411" s="38">
        <v>2.47</v>
      </c>
      <c r="G411" s="22">
        <f t="shared" si="54"/>
        <v>150</v>
      </c>
      <c r="H411" s="22">
        <f t="shared" si="55"/>
        <v>185.25</v>
      </c>
      <c r="I411" s="29">
        <f t="shared" si="51"/>
        <v>335.25</v>
      </c>
    </row>
    <row r="412" spans="1:9" s="19" customFormat="1" ht="15" customHeight="1">
      <c r="A412" s="41" t="s">
        <v>2200</v>
      </c>
      <c r="B412" s="48" t="s">
        <v>1662</v>
      </c>
      <c r="C412" s="72" t="s">
        <v>1413</v>
      </c>
      <c r="D412" s="26">
        <v>80</v>
      </c>
      <c r="E412" s="38">
        <v>2</v>
      </c>
      <c r="F412" s="38">
        <v>3.02</v>
      </c>
      <c r="G412" s="22">
        <f t="shared" si="54"/>
        <v>200</v>
      </c>
      <c r="H412" s="22">
        <f t="shared" si="55"/>
        <v>302</v>
      </c>
      <c r="I412" s="29">
        <f t="shared" si="51"/>
        <v>502</v>
      </c>
    </row>
    <row r="413" spans="1:9" ht="15" customHeight="1">
      <c r="A413" s="41" t="s">
        <v>2201</v>
      </c>
      <c r="B413" s="48" t="s">
        <v>1663</v>
      </c>
      <c r="C413" s="72" t="s">
        <v>1413</v>
      </c>
      <c r="D413" s="26">
        <v>300</v>
      </c>
      <c r="E413" s="38">
        <v>1</v>
      </c>
      <c r="F413" s="38">
        <v>0.15</v>
      </c>
      <c r="G413" s="22">
        <f t="shared" si="54"/>
        <v>375</v>
      </c>
      <c r="H413" s="22">
        <f t="shared" si="55"/>
        <v>56.25</v>
      </c>
      <c r="I413" s="29">
        <f t="shared" si="51"/>
        <v>431.25</v>
      </c>
    </row>
    <row r="414" spans="1:9" s="19" customFormat="1" ht="15" customHeight="1">
      <c r="A414" s="41" t="s">
        <v>2202</v>
      </c>
      <c r="B414" s="48" t="s">
        <v>1664</v>
      </c>
      <c r="C414" s="72" t="s">
        <v>1413</v>
      </c>
      <c r="D414" s="26">
        <v>300</v>
      </c>
      <c r="E414" s="38">
        <v>1</v>
      </c>
      <c r="F414" s="38">
        <v>0.18</v>
      </c>
      <c r="G414" s="22">
        <f t="shared" si="54"/>
        <v>375</v>
      </c>
      <c r="H414" s="22">
        <f t="shared" si="55"/>
        <v>67.5</v>
      </c>
      <c r="I414" s="29">
        <f t="shared" si="51"/>
        <v>442.5</v>
      </c>
    </row>
    <row r="415" spans="1:9" s="19" customFormat="1" ht="15" customHeight="1">
      <c r="A415" s="41" t="s">
        <v>2203</v>
      </c>
      <c r="B415" s="48" t="s">
        <v>1665</v>
      </c>
      <c r="C415" s="72" t="s">
        <v>1413</v>
      </c>
      <c r="D415" s="26">
        <v>80</v>
      </c>
      <c r="E415" s="38">
        <v>1</v>
      </c>
      <c r="F415" s="38">
        <v>0.45</v>
      </c>
      <c r="G415" s="22">
        <f t="shared" si="54"/>
        <v>100</v>
      </c>
      <c r="H415" s="22">
        <f t="shared" si="55"/>
        <v>45</v>
      </c>
      <c r="I415" s="29">
        <f aca="true" t="shared" si="56" ref="I415:I478">H415+G415</f>
        <v>145</v>
      </c>
    </row>
    <row r="416" spans="1:9" s="19" customFormat="1" ht="15" customHeight="1">
      <c r="A416" s="41" t="s">
        <v>2204</v>
      </c>
      <c r="B416" s="48" t="s">
        <v>1666</v>
      </c>
      <c r="C416" s="72" t="s">
        <v>1413</v>
      </c>
      <c r="D416" s="26">
        <v>100</v>
      </c>
      <c r="E416" s="38">
        <v>0.15</v>
      </c>
      <c r="F416" s="38">
        <v>2.15</v>
      </c>
      <c r="G416" s="22">
        <f t="shared" si="54"/>
        <v>18.75</v>
      </c>
      <c r="H416" s="22">
        <f t="shared" si="55"/>
        <v>268.75</v>
      </c>
      <c r="I416" s="29">
        <f t="shared" si="56"/>
        <v>287.5</v>
      </c>
    </row>
    <row r="417" spans="1:9" s="19" customFormat="1" ht="15" customHeight="1">
      <c r="A417" s="41" t="s">
        <v>2205</v>
      </c>
      <c r="B417" s="48" t="s">
        <v>1667</v>
      </c>
      <c r="C417" s="72" t="s">
        <v>1646</v>
      </c>
      <c r="D417" s="26">
        <v>150</v>
      </c>
      <c r="E417" s="38">
        <v>3.3</v>
      </c>
      <c r="F417" s="38">
        <v>15.8</v>
      </c>
      <c r="G417" s="22">
        <f t="shared" si="54"/>
        <v>618.75</v>
      </c>
      <c r="H417" s="22">
        <f t="shared" si="55"/>
        <v>2962.5</v>
      </c>
      <c r="I417" s="29">
        <f t="shared" si="56"/>
        <v>3581.25</v>
      </c>
    </row>
    <row r="418" spans="1:9" s="19" customFormat="1" ht="15" customHeight="1">
      <c r="A418" s="41" t="s">
        <v>2206</v>
      </c>
      <c r="B418" s="51" t="s">
        <v>1668</v>
      </c>
      <c r="C418" s="72" t="s">
        <v>1413</v>
      </c>
      <c r="D418" s="26">
        <v>300</v>
      </c>
      <c r="E418" s="34">
        <v>0.25</v>
      </c>
      <c r="F418" s="38">
        <v>8.54</v>
      </c>
      <c r="G418" s="22">
        <f t="shared" si="54"/>
        <v>93.75</v>
      </c>
      <c r="H418" s="22">
        <f t="shared" si="55"/>
        <v>3202.5</v>
      </c>
      <c r="I418" s="29">
        <f t="shared" si="56"/>
        <v>3296.25</v>
      </c>
    </row>
    <row r="419" spans="1:9" s="19" customFormat="1" ht="15" customHeight="1">
      <c r="A419" s="41" t="s">
        <v>2207</v>
      </c>
      <c r="B419" s="48" t="s">
        <v>1669</v>
      </c>
      <c r="C419" s="72" t="s">
        <v>1413</v>
      </c>
      <c r="D419" s="26">
        <v>200</v>
      </c>
      <c r="E419" s="38">
        <v>4.8</v>
      </c>
      <c r="F419" s="38">
        <v>11.45</v>
      </c>
      <c r="G419" s="22">
        <f t="shared" si="54"/>
        <v>1200</v>
      </c>
      <c r="H419" s="22">
        <f t="shared" si="55"/>
        <v>2862.5</v>
      </c>
      <c r="I419" s="29">
        <f t="shared" si="56"/>
        <v>4062.5</v>
      </c>
    </row>
    <row r="420" spans="1:9" s="19" customFormat="1" ht="15" customHeight="1">
      <c r="A420" s="41" t="s">
        <v>2208</v>
      </c>
      <c r="B420" s="51" t="s">
        <v>1670</v>
      </c>
      <c r="C420" s="72" t="s">
        <v>1413</v>
      </c>
      <c r="D420" s="26">
        <v>40</v>
      </c>
      <c r="E420" s="27">
        <v>13.04</v>
      </c>
      <c r="F420" s="27">
        <v>30.6</v>
      </c>
      <c r="G420" s="22">
        <f t="shared" si="54"/>
        <v>652</v>
      </c>
      <c r="H420" s="22">
        <f t="shared" si="55"/>
        <v>1530</v>
      </c>
      <c r="I420" s="29">
        <f t="shared" si="56"/>
        <v>2182</v>
      </c>
    </row>
    <row r="421" spans="1:9" s="19" customFormat="1" ht="15" customHeight="1">
      <c r="A421" s="41" t="s">
        <v>2209</v>
      </c>
      <c r="B421" s="51" t="s">
        <v>1671</v>
      </c>
      <c r="C421" s="72" t="s">
        <v>1413</v>
      </c>
      <c r="D421" s="26">
        <v>50</v>
      </c>
      <c r="E421" s="38">
        <v>13.04</v>
      </c>
      <c r="F421" s="38">
        <v>40.58</v>
      </c>
      <c r="G421" s="22">
        <f t="shared" si="54"/>
        <v>815</v>
      </c>
      <c r="H421" s="22">
        <f t="shared" si="55"/>
        <v>2536.25</v>
      </c>
      <c r="I421" s="29">
        <f t="shared" si="56"/>
        <v>3351.25</v>
      </c>
    </row>
    <row r="422" spans="1:9" s="19" customFormat="1" ht="15" customHeight="1">
      <c r="A422" s="41" t="s">
        <v>2210</v>
      </c>
      <c r="B422" s="48" t="s">
        <v>1672</v>
      </c>
      <c r="C422" s="72" t="s">
        <v>1413</v>
      </c>
      <c r="D422" s="26">
        <v>220</v>
      </c>
      <c r="E422" s="38">
        <v>4.8</v>
      </c>
      <c r="F422" s="38">
        <v>11.45</v>
      </c>
      <c r="G422" s="22">
        <f t="shared" si="54"/>
        <v>1320</v>
      </c>
      <c r="H422" s="22">
        <f t="shared" si="55"/>
        <v>3148.75</v>
      </c>
      <c r="I422" s="29">
        <f t="shared" si="56"/>
        <v>4468.75</v>
      </c>
    </row>
    <row r="423" spans="1:9" s="19" customFormat="1" ht="15" customHeight="1">
      <c r="A423" s="41" t="s">
        <v>2211</v>
      </c>
      <c r="B423" s="48" t="s">
        <v>1673</v>
      </c>
      <c r="C423" s="71" t="s">
        <v>1413</v>
      </c>
      <c r="D423" s="26">
        <v>20</v>
      </c>
      <c r="E423" s="22">
        <v>1.5</v>
      </c>
      <c r="F423" s="22">
        <v>10.56</v>
      </c>
      <c r="G423" s="22">
        <f t="shared" si="54"/>
        <v>37.5</v>
      </c>
      <c r="H423" s="22">
        <f t="shared" si="55"/>
        <v>264</v>
      </c>
      <c r="I423" s="29">
        <f t="shared" si="56"/>
        <v>301.5</v>
      </c>
    </row>
    <row r="424" spans="1:9" s="19" customFormat="1" ht="15" customHeight="1">
      <c r="A424" s="41" t="s">
        <v>2212</v>
      </c>
      <c r="B424" s="51" t="s">
        <v>1674</v>
      </c>
      <c r="C424" s="72" t="s">
        <v>1413</v>
      </c>
      <c r="D424" s="26">
        <v>120</v>
      </c>
      <c r="E424" s="34">
        <v>1.4</v>
      </c>
      <c r="F424" s="34">
        <v>3.4</v>
      </c>
      <c r="G424" s="22">
        <f t="shared" si="54"/>
        <v>210</v>
      </c>
      <c r="H424" s="22">
        <f t="shared" si="55"/>
        <v>510</v>
      </c>
      <c r="I424" s="29">
        <f t="shared" si="56"/>
        <v>720</v>
      </c>
    </row>
    <row r="425" spans="1:9" ht="15" customHeight="1">
      <c r="A425" s="41" t="s">
        <v>2213</v>
      </c>
      <c r="B425" s="43" t="s">
        <v>1857</v>
      </c>
      <c r="C425" s="67" t="s">
        <v>1646</v>
      </c>
      <c r="D425" s="26">
        <v>51</v>
      </c>
      <c r="E425" s="38">
        <v>12</v>
      </c>
      <c r="F425" s="38">
        <v>130</v>
      </c>
      <c r="G425" s="22">
        <f t="shared" si="54"/>
        <v>765</v>
      </c>
      <c r="H425" s="22">
        <f t="shared" si="55"/>
        <v>8287.5</v>
      </c>
      <c r="I425" s="29">
        <f t="shared" si="56"/>
        <v>9052.5</v>
      </c>
    </row>
    <row r="426" spans="1:9" s="19" customFormat="1" ht="15" customHeight="1">
      <c r="A426" s="41" t="s">
        <v>2214</v>
      </c>
      <c r="B426" s="43" t="s">
        <v>1858</v>
      </c>
      <c r="C426" s="74" t="s">
        <v>1646</v>
      </c>
      <c r="D426" s="26">
        <v>30</v>
      </c>
      <c r="E426" s="22">
        <v>17.1</v>
      </c>
      <c r="F426" s="22">
        <v>190</v>
      </c>
      <c r="G426" s="22">
        <f t="shared" si="54"/>
        <v>641.25</v>
      </c>
      <c r="H426" s="22">
        <f t="shared" si="55"/>
        <v>7125</v>
      </c>
      <c r="I426" s="29">
        <f t="shared" si="56"/>
        <v>7766.25</v>
      </c>
    </row>
    <row r="427" spans="1:9" s="19" customFormat="1" ht="15" customHeight="1">
      <c r="A427" s="41" t="s">
        <v>2215</v>
      </c>
      <c r="B427" s="48" t="s">
        <v>1675</v>
      </c>
      <c r="C427" s="72" t="s">
        <v>1413</v>
      </c>
      <c r="D427" s="26">
        <v>100</v>
      </c>
      <c r="E427" s="38">
        <v>5</v>
      </c>
      <c r="F427" s="38">
        <v>12.27</v>
      </c>
      <c r="G427" s="22">
        <f t="shared" si="54"/>
        <v>625</v>
      </c>
      <c r="H427" s="22">
        <f t="shared" si="55"/>
        <v>1533.75</v>
      </c>
      <c r="I427" s="29">
        <f t="shared" si="56"/>
        <v>2158.75</v>
      </c>
    </row>
    <row r="428" spans="1:9" s="19" customFormat="1" ht="15" customHeight="1">
      <c r="A428" s="41" t="s">
        <v>2216</v>
      </c>
      <c r="B428" s="48" t="s">
        <v>1676</v>
      </c>
      <c r="C428" s="72" t="s">
        <v>1413</v>
      </c>
      <c r="D428" s="26">
        <v>200</v>
      </c>
      <c r="E428" s="38">
        <v>5</v>
      </c>
      <c r="F428" s="38">
        <v>12.27</v>
      </c>
      <c r="G428" s="22">
        <f t="shared" si="54"/>
        <v>1250</v>
      </c>
      <c r="H428" s="22">
        <f t="shared" si="55"/>
        <v>3067.5</v>
      </c>
      <c r="I428" s="29">
        <f t="shared" si="56"/>
        <v>4317.5</v>
      </c>
    </row>
    <row r="429" spans="1:9" s="19" customFormat="1" ht="15" customHeight="1">
      <c r="A429" s="41" t="s">
        <v>2217</v>
      </c>
      <c r="B429" s="48" t="s">
        <v>1677</v>
      </c>
      <c r="C429" s="72" t="s">
        <v>1413</v>
      </c>
      <c r="D429" s="26">
        <v>70</v>
      </c>
      <c r="E429" s="38">
        <v>12.11</v>
      </c>
      <c r="F429" s="38">
        <v>184.95</v>
      </c>
      <c r="G429" s="22">
        <f t="shared" si="54"/>
        <v>1059.63</v>
      </c>
      <c r="H429" s="22">
        <f t="shared" si="55"/>
        <v>16183.13</v>
      </c>
      <c r="I429" s="29">
        <f t="shared" si="56"/>
        <v>17242.76</v>
      </c>
    </row>
    <row r="430" spans="1:9" s="19" customFormat="1" ht="15" customHeight="1">
      <c r="A430" s="41" t="s">
        <v>2218</v>
      </c>
      <c r="B430" s="51" t="s">
        <v>1678</v>
      </c>
      <c r="C430" s="72" t="s">
        <v>1413</v>
      </c>
      <c r="D430" s="26">
        <v>120</v>
      </c>
      <c r="E430" s="38">
        <v>5.6</v>
      </c>
      <c r="F430" s="38">
        <v>16.79</v>
      </c>
      <c r="G430" s="22">
        <f t="shared" si="54"/>
        <v>840</v>
      </c>
      <c r="H430" s="22">
        <f t="shared" si="55"/>
        <v>2518.5</v>
      </c>
      <c r="I430" s="29">
        <f t="shared" si="56"/>
        <v>3358.5</v>
      </c>
    </row>
    <row r="431" spans="1:9" s="19" customFormat="1" ht="15" customHeight="1">
      <c r="A431" s="41" t="s">
        <v>2219</v>
      </c>
      <c r="B431" s="48" t="s">
        <v>1679</v>
      </c>
      <c r="C431" s="71" t="s">
        <v>1398</v>
      </c>
      <c r="D431" s="26">
        <v>1000</v>
      </c>
      <c r="E431" s="22">
        <v>0.1</v>
      </c>
      <c r="F431" s="36">
        <v>0.35</v>
      </c>
      <c r="G431" s="22">
        <f t="shared" si="54"/>
        <v>125</v>
      </c>
      <c r="H431" s="22">
        <f t="shared" si="55"/>
        <v>437.5</v>
      </c>
      <c r="I431" s="29">
        <f t="shared" si="56"/>
        <v>562.5</v>
      </c>
    </row>
    <row r="432" spans="1:9" ht="12.75">
      <c r="A432" s="139" t="s">
        <v>1862</v>
      </c>
      <c r="B432" s="50" t="s">
        <v>1680</v>
      </c>
      <c r="C432" s="69"/>
      <c r="D432" s="32"/>
      <c r="E432" s="32"/>
      <c r="F432" s="32"/>
      <c r="G432" s="32"/>
      <c r="H432" s="32"/>
      <c r="I432" s="33"/>
    </row>
    <row r="433" spans="1:9" s="19" customFormat="1" ht="15" customHeight="1">
      <c r="A433" s="41" t="s">
        <v>515</v>
      </c>
      <c r="B433" s="51" t="s">
        <v>1681</v>
      </c>
      <c r="C433" s="72" t="s">
        <v>1413</v>
      </c>
      <c r="D433" s="26">
        <v>400</v>
      </c>
      <c r="E433" s="34">
        <v>2.6</v>
      </c>
      <c r="F433" s="34">
        <v>8.2</v>
      </c>
      <c r="G433" s="22">
        <f aca="true" t="shared" si="57" ref="G433:G440">ROUND((D433*E433*$G$14)+(D433*E433),2)</f>
        <v>1300</v>
      </c>
      <c r="H433" s="22">
        <f aca="true" t="shared" si="58" ref="H433:H440">ROUND((D433*F433*$H$14)+(D433*F433),2)</f>
        <v>4100</v>
      </c>
      <c r="I433" s="29">
        <f t="shared" si="56"/>
        <v>5400</v>
      </c>
    </row>
    <row r="434" spans="1:9" s="19" customFormat="1" ht="15" customHeight="1">
      <c r="A434" s="41" t="s">
        <v>516</v>
      </c>
      <c r="B434" s="51" t="s">
        <v>1682</v>
      </c>
      <c r="C434" s="72" t="s">
        <v>1413</v>
      </c>
      <c r="D434" s="26">
        <v>400</v>
      </c>
      <c r="E434" s="34">
        <v>3.2</v>
      </c>
      <c r="F434" s="34">
        <v>10.35</v>
      </c>
      <c r="G434" s="22">
        <f t="shared" si="57"/>
        <v>1600</v>
      </c>
      <c r="H434" s="22">
        <f t="shared" si="58"/>
        <v>5175</v>
      </c>
      <c r="I434" s="29">
        <f t="shared" si="56"/>
        <v>6775</v>
      </c>
    </row>
    <row r="435" spans="1:9" s="19" customFormat="1" ht="15" customHeight="1">
      <c r="A435" s="41" t="s">
        <v>517</v>
      </c>
      <c r="B435" s="51" t="s">
        <v>1683</v>
      </c>
      <c r="C435" s="72" t="s">
        <v>1413</v>
      </c>
      <c r="D435" s="26">
        <v>120</v>
      </c>
      <c r="E435" s="35">
        <v>4.67</v>
      </c>
      <c r="F435" s="35">
        <v>10.24</v>
      </c>
      <c r="G435" s="22">
        <f t="shared" si="57"/>
        <v>700.5</v>
      </c>
      <c r="H435" s="22">
        <f t="shared" si="58"/>
        <v>1536</v>
      </c>
      <c r="I435" s="29">
        <f t="shared" si="56"/>
        <v>2236.5</v>
      </c>
    </row>
    <row r="436" spans="1:9" s="19" customFormat="1" ht="15" customHeight="1">
      <c r="A436" s="41" t="s">
        <v>518</v>
      </c>
      <c r="B436" s="51" t="s">
        <v>1684</v>
      </c>
      <c r="C436" s="72" t="s">
        <v>1413</v>
      </c>
      <c r="D436" s="26">
        <v>80</v>
      </c>
      <c r="E436" s="35">
        <v>5.01</v>
      </c>
      <c r="F436" s="35">
        <v>12.75</v>
      </c>
      <c r="G436" s="22">
        <f t="shared" si="57"/>
        <v>501</v>
      </c>
      <c r="H436" s="22">
        <f t="shared" si="58"/>
        <v>1275</v>
      </c>
      <c r="I436" s="29">
        <f t="shared" si="56"/>
        <v>1776</v>
      </c>
    </row>
    <row r="437" spans="1:9" s="19" customFormat="1" ht="15" customHeight="1">
      <c r="A437" s="41" t="s">
        <v>519</v>
      </c>
      <c r="B437" s="51" t="s">
        <v>1685</v>
      </c>
      <c r="C437" s="72" t="s">
        <v>1413</v>
      </c>
      <c r="D437" s="26">
        <v>60</v>
      </c>
      <c r="E437" s="35">
        <v>6.05</v>
      </c>
      <c r="F437" s="35">
        <v>14.68</v>
      </c>
      <c r="G437" s="22">
        <f t="shared" si="57"/>
        <v>453.75</v>
      </c>
      <c r="H437" s="22">
        <f t="shared" si="58"/>
        <v>1101</v>
      </c>
      <c r="I437" s="29">
        <f t="shared" si="56"/>
        <v>1554.75</v>
      </c>
    </row>
    <row r="438" spans="1:9" s="19" customFormat="1" ht="15" customHeight="1">
      <c r="A438" s="41" t="s">
        <v>520</v>
      </c>
      <c r="B438" s="48" t="s">
        <v>1686</v>
      </c>
      <c r="C438" s="72" t="s">
        <v>1413</v>
      </c>
      <c r="D438" s="26">
        <v>10</v>
      </c>
      <c r="E438" s="22">
        <v>8</v>
      </c>
      <c r="F438" s="22">
        <v>45</v>
      </c>
      <c r="G438" s="22">
        <f t="shared" si="57"/>
        <v>100</v>
      </c>
      <c r="H438" s="22">
        <f t="shared" si="58"/>
        <v>562.5</v>
      </c>
      <c r="I438" s="29">
        <f t="shared" si="56"/>
        <v>662.5</v>
      </c>
    </row>
    <row r="439" spans="1:9" s="19" customFormat="1" ht="15" customHeight="1">
      <c r="A439" s="41" t="s">
        <v>521</v>
      </c>
      <c r="B439" s="51" t="s">
        <v>1687</v>
      </c>
      <c r="C439" s="72" t="s">
        <v>1413</v>
      </c>
      <c r="D439" s="26">
        <v>30</v>
      </c>
      <c r="E439" s="35">
        <v>25.01</v>
      </c>
      <c r="F439" s="35">
        <v>62.3</v>
      </c>
      <c r="G439" s="22">
        <f t="shared" si="57"/>
        <v>937.88</v>
      </c>
      <c r="H439" s="22">
        <f t="shared" si="58"/>
        <v>2336.25</v>
      </c>
      <c r="I439" s="29">
        <f t="shared" si="56"/>
        <v>3274.13</v>
      </c>
    </row>
    <row r="440" spans="1:9" s="19" customFormat="1" ht="15" customHeight="1">
      <c r="A440" s="41" t="s">
        <v>522</v>
      </c>
      <c r="B440" s="48" t="s">
        <v>1688</v>
      </c>
      <c r="C440" s="72" t="s">
        <v>1413</v>
      </c>
      <c r="D440" s="26">
        <v>50</v>
      </c>
      <c r="E440" s="22">
        <v>8</v>
      </c>
      <c r="F440" s="22">
        <v>31.2</v>
      </c>
      <c r="G440" s="22">
        <f t="shared" si="57"/>
        <v>500</v>
      </c>
      <c r="H440" s="22">
        <f t="shared" si="58"/>
        <v>1950</v>
      </c>
      <c r="I440" s="29">
        <f t="shared" si="56"/>
        <v>2450</v>
      </c>
    </row>
    <row r="441" spans="1:9" ht="12.75">
      <c r="A441" s="139" t="s">
        <v>1863</v>
      </c>
      <c r="B441" s="50" t="s">
        <v>1689</v>
      </c>
      <c r="C441" s="69"/>
      <c r="D441" s="32"/>
      <c r="E441" s="32"/>
      <c r="F441" s="32"/>
      <c r="G441" s="32"/>
      <c r="H441" s="32"/>
      <c r="I441" s="33"/>
    </row>
    <row r="442" spans="1:9" s="19" customFormat="1" ht="15" customHeight="1">
      <c r="A442" s="41" t="s">
        <v>2038</v>
      </c>
      <c r="B442" s="51" t="s">
        <v>1690</v>
      </c>
      <c r="C442" s="70" t="s">
        <v>1398</v>
      </c>
      <c r="D442" s="26">
        <v>16000</v>
      </c>
      <c r="E442" s="34">
        <v>0.25</v>
      </c>
      <c r="F442" s="34">
        <v>0.87</v>
      </c>
      <c r="G442" s="22">
        <f aca="true" t="shared" si="59" ref="G442:G469">ROUND((D442*E442*$G$14)+(D442*E442),2)</f>
        <v>5000</v>
      </c>
      <c r="H442" s="22">
        <f aca="true" t="shared" si="60" ref="H442:H469">ROUND((D442*F442*$H$14)+(D442*F442),2)</f>
        <v>17400</v>
      </c>
      <c r="I442" s="29">
        <f t="shared" si="56"/>
        <v>22400</v>
      </c>
    </row>
    <row r="443" spans="1:9" ht="15" customHeight="1">
      <c r="A443" s="41" t="s">
        <v>2220</v>
      </c>
      <c r="B443" s="51" t="s">
        <v>1691</v>
      </c>
      <c r="C443" s="70" t="s">
        <v>1398</v>
      </c>
      <c r="D443" s="26">
        <v>4600</v>
      </c>
      <c r="E443" s="34">
        <v>0.4</v>
      </c>
      <c r="F443" s="34">
        <v>1.73</v>
      </c>
      <c r="G443" s="22">
        <f t="shared" si="59"/>
        <v>2300</v>
      </c>
      <c r="H443" s="22">
        <f t="shared" si="60"/>
        <v>9947.5</v>
      </c>
      <c r="I443" s="29">
        <f t="shared" si="56"/>
        <v>12247.5</v>
      </c>
    </row>
    <row r="444" spans="1:9" s="19" customFormat="1" ht="15" customHeight="1">
      <c r="A444" s="41" t="s">
        <v>2221</v>
      </c>
      <c r="B444" s="51" t="s">
        <v>1692</v>
      </c>
      <c r="C444" s="70" t="s">
        <v>1398</v>
      </c>
      <c r="D444" s="26">
        <v>1000</v>
      </c>
      <c r="E444" s="34">
        <v>0.51</v>
      </c>
      <c r="F444" s="34">
        <v>2.64</v>
      </c>
      <c r="G444" s="22">
        <f t="shared" si="59"/>
        <v>637.5</v>
      </c>
      <c r="H444" s="22">
        <f t="shared" si="60"/>
        <v>3300</v>
      </c>
      <c r="I444" s="29">
        <f t="shared" si="56"/>
        <v>3937.5</v>
      </c>
    </row>
    <row r="445" spans="1:9" s="19" customFormat="1" ht="15" customHeight="1">
      <c r="A445" s="41" t="s">
        <v>2222</v>
      </c>
      <c r="B445" s="51" t="s">
        <v>1693</v>
      </c>
      <c r="C445" s="70" t="s">
        <v>1398</v>
      </c>
      <c r="D445" s="26">
        <v>700</v>
      </c>
      <c r="E445" s="34">
        <v>0.76</v>
      </c>
      <c r="F445" s="34">
        <v>4.41</v>
      </c>
      <c r="G445" s="22">
        <f t="shared" si="59"/>
        <v>665</v>
      </c>
      <c r="H445" s="22">
        <f t="shared" si="60"/>
        <v>3858.75</v>
      </c>
      <c r="I445" s="29">
        <f t="shared" si="56"/>
        <v>4523.75</v>
      </c>
    </row>
    <row r="446" spans="1:9" s="19" customFormat="1" ht="15" customHeight="1">
      <c r="A446" s="41" t="s">
        <v>2223</v>
      </c>
      <c r="B446" s="51" t="s">
        <v>1694</v>
      </c>
      <c r="C446" s="70" t="s">
        <v>1398</v>
      </c>
      <c r="D446" s="26">
        <v>800</v>
      </c>
      <c r="E446" s="27">
        <v>1.35</v>
      </c>
      <c r="F446" s="27">
        <v>6.21</v>
      </c>
      <c r="G446" s="22">
        <f t="shared" si="59"/>
        <v>1350</v>
      </c>
      <c r="H446" s="22">
        <f t="shared" si="60"/>
        <v>6210</v>
      </c>
      <c r="I446" s="29">
        <f t="shared" si="56"/>
        <v>7560</v>
      </c>
    </row>
    <row r="447" spans="1:9" s="19" customFormat="1" ht="15" customHeight="1">
      <c r="A447" s="41" t="s">
        <v>2224</v>
      </c>
      <c r="B447" s="51" t="s">
        <v>1695</v>
      </c>
      <c r="C447" s="70" t="s">
        <v>1398</v>
      </c>
      <c r="D447" s="26">
        <v>500</v>
      </c>
      <c r="E447" s="34">
        <v>1.83</v>
      </c>
      <c r="F447" s="34">
        <v>9.83</v>
      </c>
      <c r="G447" s="22">
        <f t="shared" si="59"/>
        <v>1143.75</v>
      </c>
      <c r="H447" s="22">
        <f t="shared" si="60"/>
        <v>6143.75</v>
      </c>
      <c r="I447" s="29">
        <f t="shared" si="56"/>
        <v>7287.5</v>
      </c>
    </row>
    <row r="448" spans="1:9" s="19" customFormat="1" ht="15" customHeight="1">
      <c r="A448" s="41" t="s">
        <v>2225</v>
      </c>
      <c r="B448" s="51" t="s">
        <v>1696</v>
      </c>
      <c r="C448" s="70" t="s">
        <v>1398</v>
      </c>
      <c r="D448" s="26">
        <v>100</v>
      </c>
      <c r="E448" s="34">
        <v>2.05</v>
      </c>
      <c r="F448" s="34">
        <v>13.01</v>
      </c>
      <c r="G448" s="22">
        <f t="shared" si="59"/>
        <v>256.25</v>
      </c>
      <c r="H448" s="22">
        <f t="shared" si="60"/>
        <v>1626.25</v>
      </c>
      <c r="I448" s="29">
        <f t="shared" si="56"/>
        <v>1882.5</v>
      </c>
    </row>
    <row r="449" spans="1:9" s="19" customFormat="1" ht="15" customHeight="1">
      <c r="A449" s="41" t="s">
        <v>2226</v>
      </c>
      <c r="B449" s="48" t="s">
        <v>1697</v>
      </c>
      <c r="C449" s="70" t="s">
        <v>1398</v>
      </c>
      <c r="D449" s="26">
        <v>200</v>
      </c>
      <c r="E449" s="27">
        <v>3.15</v>
      </c>
      <c r="F449" s="27">
        <v>17.02</v>
      </c>
      <c r="G449" s="22">
        <f t="shared" si="59"/>
        <v>787.5</v>
      </c>
      <c r="H449" s="22">
        <f t="shared" si="60"/>
        <v>4255</v>
      </c>
      <c r="I449" s="29">
        <f t="shared" si="56"/>
        <v>5042.5</v>
      </c>
    </row>
    <row r="450" spans="1:9" s="19" customFormat="1" ht="15" customHeight="1">
      <c r="A450" s="41" t="s">
        <v>523</v>
      </c>
      <c r="B450" s="48" t="s">
        <v>1698</v>
      </c>
      <c r="C450" s="70" t="s">
        <v>1398</v>
      </c>
      <c r="D450" s="26">
        <v>50</v>
      </c>
      <c r="E450" s="27">
        <v>3.8</v>
      </c>
      <c r="F450" s="27">
        <v>24.49</v>
      </c>
      <c r="G450" s="22">
        <f t="shared" si="59"/>
        <v>237.5</v>
      </c>
      <c r="H450" s="22">
        <f t="shared" si="60"/>
        <v>1530.63</v>
      </c>
      <c r="I450" s="29">
        <f t="shared" si="56"/>
        <v>1768.13</v>
      </c>
    </row>
    <row r="451" spans="1:9" s="19" customFormat="1" ht="15" customHeight="1">
      <c r="A451" s="41" t="s">
        <v>524</v>
      </c>
      <c r="B451" s="48" t="s">
        <v>1699</v>
      </c>
      <c r="C451" s="70" t="s">
        <v>1398</v>
      </c>
      <c r="D451" s="26">
        <v>5</v>
      </c>
      <c r="E451" s="27">
        <v>4.02</v>
      </c>
      <c r="F451" s="27">
        <v>34.2</v>
      </c>
      <c r="G451" s="22">
        <f t="shared" si="59"/>
        <v>25.13</v>
      </c>
      <c r="H451" s="22">
        <f t="shared" si="60"/>
        <v>213.75</v>
      </c>
      <c r="I451" s="29">
        <f t="shared" si="56"/>
        <v>238.88</v>
      </c>
    </row>
    <row r="452" spans="1:9" s="19" customFormat="1" ht="15" customHeight="1">
      <c r="A452" s="41" t="s">
        <v>525</v>
      </c>
      <c r="B452" s="48" t="s">
        <v>1700</v>
      </c>
      <c r="C452" s="70" t="s">
        <v>1398</v>
      </c>
      <c r="D452" s="26">
        <v>4</v>
      </c>
      <c r="E452" s="27">
        <v>5.12</v>
      </c>
      <c r="F452" s="27">
        <v>42.79</v>
      </c>
      <c r="G452" s="22">
        <f t="shared" si="59"/>
        <v>25.6</v>
      </c>
      <c r="H452" s="22">
        <f t="shared" si="60"/>
        <v>213.95</v>
      </c>
      <c r="I452" s="29">
        <f t="shared" si="56"/>
        <v>239.55</v>
      </c>
    </row>
    <row r="453" spans="1:9" s="19" customFormat="1" ht="15" customHeight="1">
      <c r="A453" s="41" t="s">
        <v>526</v>
      </c>
      <c r="B453" s="48" t="s">
        <v>1701</v>
      </c>
      <c r="C453" s="70" t="s">
        <v>1398</v>
      </c>
      <c r="D453" s="26">
        <v>3</v>
      </c>
      <c r="E453" s="27">
        <v>5.89</v>
      </c>
      <c r="F453" s="27">
        <v>52.83</v>
      </c>
      <c r="G453" s="22">
        <f t="shared" si="59"/>
        <v>22.09</v>
      </c>
      <c r="H453" s="22">
        <f t="shared" si="60"/>
        <v>198.11</v>
      </c>
      <c r="I453" s="29">
        <f t="shared" si="56"/>
        <v>220.2</v>
      </c>
    </row>
    <row r="454" spans="1:9" s="19" customFormat="1" ht="15" customHeight="1">
      <c r="A454" s="41" t="s">
        <v>527</v>
      </c>
      <c r="B454" s="48" t="s">
        <v>1702</v>
      </c>
      <c r="C454" s="70" t="s">
        <v>1398</v>
      </c>
      <c r="D454" s="26">
        <v>2</v>
      </c>
      <c r="E454" s="27">
        <v>6.55</v>
      </c>
      <c r="F454" s="27">
        <v>66.6</v>
      </c>
      <c r="G454" s="22">
        <f t="shared" si="59"/>
        <v>16.38</v>
      </c>
      <c r="H454" s="22">
        <f t="shared" si="60"/>
        <v>166.5</v>
      </c>
      <c r="I454" s="29">
        <f t="shared" si="56"/>
        <v>182.88</v>
      </c>
    </row>
    <row r="455" spans="1:9" ht="15" customHeight="1">
      <c r="A455" s="41" t="s">
        <v>528</v>
      </c>
      <c r="B455" s="48" t="s">
        <v>1703</v>
      </c>
      <c r="C455" s="70" t="s">
        <v>1398</v>
      </c>
      <c r="D455" s="26">
        <v>2</v>
      </c>
      <c r="E455" s="27">
        <v>7.81</v>
      </c>
      <c r="F455" s="27">
        <v>82.54</v>
      </c>
      <c r="G455" s="22">
        <f t="shared" si="59"/>
        <v>19.53</v>
      </c>
      <c r="H455" s="22">
        <f t="shared" si="60"/>
        <v>206.35</v>
      </c>
      <c r="I455" s="29">
        <f t="shared" si="56"/>
        <v>225.88</v>
      </c>
    </row>
    <row r="456" spans="1:9" s="19" customFormat="1" ht="15" customHeight="1">
      <c r="A456" s="41" t="s">
        <v>529</v>
      </c>
      <c r="B456" s="51" t="s">
        <v>1704</v>
      </c>
      <c r="C456" s="70" t="s">
        <v>1398</v>
      </c>
      <c r="D456" s="26">
        <v>3000</v>
      </c>
      <c r="E456" s="34">
        <v>0.27</v>
      </c>
      <c r="F456" s="34">
        <v>0.95</v>
      </c>
      <c r="G456" s="22">
        <f t="shared" si="59"/>
        <v>1012.5</v>
      </c>
      <c r="H456" s="22">
        <f t="shared" si="60"/>
        <v>3562.5</v>
      </c>
      <c r="I456" s="29">
        <f t="shared" si="56"/>
        <v>4575</v>
      </c>
    </row>
    <row r="457" spans="1:9" s="19" customFormat="1" ht="15" customHeight="1">
      <c r="A457" s="41" t="s">
        <v>530</v>
      </c>
      <c r="B457" s="51" t="s">
        <v>1705</v>
      </c>
      <c r="C457" s="70" t="s">
        <v>1398</v>
      </c>
      <c r="D457" s="26">
        <v>500</v>
      </c>
      <c r="E457" s="34">
        <v>0.44</v>
      </c>
      <c r="F457" s="34">
        <v>1.9</v>
      </c>
      <c r="G457" s="22">
        <f t="shared" si="59"/>
        <v>275</v>
      </c>
      <c r="H457" s="22">
        <f t="shared" si="60"/>
        <v>1187.5</v>
      </c>
      <c r="I457" s="29">
        <f t="shared" si="56"/>
        <v>1462.5</v>
      </c>
    </row>
    <row r="458" spans="1:9" s="19" customFormat="1" ht="15" customHeight="1">
      <c r="A458" s="41" t="s">
        <v>531</v>
      </c>
      <c r="B458" s="51" t="s">
        <v>1706</v>
      </c>
      <c r="C458" s="70" t="s">
        <v>1398</v>
      </c>
      <c r="D458" s="26">
        <v>300</v>
      </c>
      <c r="E458" s="34">
        <v>0.56</v>
      </c>
      <c r="F458" s="34">
        <v>2.9</v>
      </c>
      <c r="G458" s="22">
        <f t="shared" si="59"/>
        <v>210</v>
      </c>
      <c r="H458" s="22">
        <f t="shared" si="60"/>
        <v>1087.5</v>
      </c>
      <c r="I458" s="29">
        <f t="shared" si="56"/>
        <v>1297.5</v>
      </c>
    </row>
    <row r="459" spans="1:9" s="19" customFormat="1" ht="15" customHeight="1">
      <c r="A459" s="41" t="s">
        <v>532</v>
      </c>
      <c r="B459" s="51" t="s">
        <v>1707</v>
      </c>
      <c r="C459" s="70" t="s">
        <v>1398</v>
      </c>
      <c r="D459" s="26">
        <v>200</v>
      </c>
      <c r="E459" s="34">
        <v>0.84</v>
      </c>
      <c r="F459" s="34">
        <v>4.85</v>
      </c>
      <c r="G459" s="22">
        <f t="shared" si="59"/>
        <v>210</v>
      </c>
      <c r="H459" s="22">
        <f t="shared" si="60"/>
        <v>1212.5</v>
      </c>
      <c r="I459" s="29">
        <f t="shared" si="56"/>
        <v>1422.5</v>
      </c>
    </row>
    <row r="460" spans="1:9" s="19" customFormat="1" ht="15" customHeight="1">
      <c r="A460" s="41" t="s">
        <v>533</v>
      </c>
      <c r="B460" s="51" t="s">
        <v>1708</v>
      </c>
      <c r="C460" s="70" t="s">
        <v>1398</v>
      </c>
      <c r="D460" s="26">
        <v>100</v>
      </c>
      <c r="E460" s="27">
        <v>1.49</v>
      </c>
      <c r="F460" s="27">
        <v>6.83</v>
      </c>
      <c r="G460" s="22">
        <f t="shared" si="59"/>
        <v>186.25</v>
      </c>
      <c r="H460" s="22">
        <f t="shared" si="60"/>
        <v>853.75</v>
      </c>
      <c r="I460" s="29">
        <f t="shared" si="56"/>
        <v>1040</v>
      </c>
    </row>
    <row r="461" spans="1:9" s="19" customFormat="1" ht="15" customHeight="1">
      <c r="A461" s="41" t="s">
        <v>534</v>
      </c>
      <c r="B461" s="51" t="s">
        <v>1709</v>
      </c>
      <c r="C461" s="70" t="s">
        <v>1398</v>
      </c>
      <c r="D461" s="26">
        <v>50</v>
      </c>
      <c r="E461" s="34">
        <v>2.01</v>
      </c>
      <c r="F461" s="34">
        <v>10.8</v>
      </c>
      <c r="G461" s="22">
        <f t="shared" si="59"/>
        <v>125.63</v>
      </c>
      <c r="H461" s="22">
        <f t="shared" si="60"/>
        <v>675</v>
      </c>
      <c r="I461" s="29">
        <f t="shared" si="56"/>
        <v>800.63</v>
      </c>
    </row>
    <row r="462" spans="1:9" s="19" customFormat="1" ht="15" customHeight="1">
      <c r="A462" s="41" t="s">
        <v>535</v>
      </c>
      <c r="B462" s="51" t="s">
        <v>1710</v>
      </c>
      <c r="C462" s="70" t="s">
        <v>1398</v>
      </c>
      <c r="D462" s="26">
        <v>20</v>
      </c>
      <c r="E462" s="34">
        <v>2.26</v>
      </c>
      <c r="F462" s="34">
        <v>14.31</v>
      </c>
      <c r="G462" s="22">
        <f t="shared" si="59"/>
        <v>56.5</v>
      </c>
      <c r="H462" s="22">
        <f t="shared" si="60"/>
        <v>357.75</v>
      </c>
      <c r="I462" s="29">
        <f t="shared" si="56"/>
        <v>414.25</v>
      </c>
    </row>
    <row r="463" spans="1:9" s="19" customFormat="1" ht="15" customHeight="1">
      <c r="A463" s="41" t="s">
        <v>536</v>
      </c>
      <c r="B463" s="48" t="s">
        <v>1711</v>
      </c>
      <c r="C463" s="70" t="s">
        <v>1398</v>
      </c>
      <c r="D463" s="26">
        <v>10</v>
      </c>
      <c r="E463" s="27">
        <v>3.47</v>
      </c>
      <c r="F463" s="27">
        <v>18.7</v>
      </c>
      <c r="G463" s="22">
        <f t="shared" si="59"/>
        <v>43.38</v>
      </c>
      <c r="H463" s="22">
        <f t="shared" si="60"/>
        <v>233.75</v>
      </c>
      <c r="I463" s="29">
        <f t="shared" si="56"/>
        <v>277.13</v>
      </c>
    </row>
    <row r="464" spans="1:9" s="19" customFormat="1" ht="15" customHeight="1">
      <c r="A464" s="41" t="s">
        <v>537</v>
      </c>
      <c r="B464" s="48" t="s">
        <v>1712</v>
      </c>
      <c r="C464" s="70" t="s">
        <v>1398</v>
      </c>
      <c r="D464" s="26">
        <v>10</v>
      </c>
      <c r="E464" s="27">
        <v>4.18</v>
      </c>
      <c r="F464" s="27">
        <v>26.9</v>
      </c>
      <c r="G464" s="22">
        <f t="shared" si="59"/>
        <v>52.25</v>
      </c>
      <c r="H464" s="22">
        <f t="shared" si="60"/>
        <v>336.25</v>
      </c>
      <c r="I464" s="29">
        <f t="shared" si="56"/>
        <v>388.5</v>
      </c>
    </row>
    <row r="465" spans="1:9" s="19" customFormat="1" ht="15" customHeight="1">
      <c r="A465" s="41" t="s">
        <v>538</v>
      </c>
      <c r="B465" s="48" t="s">
        <v>1713</v>
      </c>
      <c r="C465" s="70" t="s">
        <v>1398</v>
      </c>
      <c r="D465" s="26">
        <v>10</v>
      </c>
      <c r="E465" s="27">
        <v>4.42</v>
      </c>
      <c r="F465" s="27">
        <v>37.62</v>
      </c>
      <c r="G465" s="22">
        <f t="shared" si="59"/>
        <v>55.25</v>
      </c>
      <c r="H465" s="22">
        <f t="shared" si="60"/>
        <v>470.25</v>
      </c>
      <c r="I465" s="29">
        <f t="shared" si="56"/>
        <v>525.5</v>
      </c>
    </row>
    <row r="466" spans="1:9" ht="15" customHeight="1">
      <c r="A466" s="41" t="s">
        <v>539</v>
      </c>
      <c r="B466" s="48" t="s">
        <v>1714</v>
      </c>
      <c r="C466" s="70" t="s">
        <v>1398</v>
      </c>
      <c r="D466" s="26">
        <v>5</v>
      </c>
      <c r="E466" s="27">
        <v>5.53</v>
      </c>
      <c r="F466" s="27">
        <v>47.01</v>
      </c>
      <c r="G466" s="22">
        <f t="shared" si="59"/>
        <v>34.56</v>
      </c>
      <c r="H466" s="22">
        <f t="shared" si="60"/>
        <v>293.81</v>
      </c>
      <c r="I466" s="29">
        <f t="shared" si="56"/>
        <v>328.37</v>
      </c>
    </row>
    <row r="467" spans="1:9" s="19" customFormat="1" ht="15" customHeight="1">
      <c r="A467" s="41" t="s">
        <v>540</v>
      </c>
      <c r="B467" s="48" t="s">
        <v>1715</v>
      </c>
      <c r="C467" s="70" t="s">
        <v>1398</v>
      </c>
      <c r="D467" s="26">
        <v>4</v>
      </c>
      <c r="E467" s="27">
        <v>6.5</v>
      </c>
      <c r="F467" s="27">
        <v>58.04</v>
      </c>
      <c r="G467" s="22">
        <f t="shared" si="59"/>
        <v>32.5</v>
      </c>
      <c r="H467" s="22">
        <f t="shared" si="60"/>
        <v>290.2</v>
      </c>
      <c r="I467" s="29">
        <f t="shared" si="56"/>
        <v>322.7</v>
      </c>
    </row>
    <row r="468" spans="1:9" ht="15" customHeight="1">
      <c r="A468" s="41" t="s">
        <v>541</v>
      </c>
      <c r="B468" s="48" t="s">
        <v>1716</v>
      </c>
      <c r="C468" s="70" t="s">
        <v>1398</v>
      </c>
      <c r="D468" s="26">
        <v>3</v>
      </c>
      <c r="E468" s="27">
        <v>7.16</v>
      </c>
      <c r="F468" s="27">
        <v>73.2</v>
      </c>
      <c r="G468" s="22">
        <f t="shared" si="59"/>
        <v>26.85</v>
      </c>
      <c r="H468" s="22">
        <f t="shared" si="60"/>
        <v>274.5</v>
      </c>
      <c r="I468" s="29">
        <f t="shared" si="56"/>
        <v>301.35</v>
      </c>
    </row>
    <row r="469" spans="1:9" s="21" customFormat="1" ht="15" customHeight="1">
      <c r="A469" s="41" t="s">
        <v>542</v>
      </c>
      <c r="B469" s="48" t="s">
        <v>1717</v>
      </c>
      <c r="C469" s="70" t="s">
        <v>1398</v>
      </c>
      <c r="D469" s="26">
        <v>2</v>
      </c>
      <c r="E469" s="27">
        <v>8.59</v>
      </c>
      <c r="F469" s="27">
        <v>90.79</v>
      </c>
      <c r="G469" s="22">
        <f t="shared" si="59"/>
        <v>21.48</v>
      </c>
      <c r="H469" s="22">
        <f t="shared" si="60"/>
        <v>226.98</v>
      </c>
      <c r="I469" s="29">
        <f t="shared" si="56"/>
        <v>248.46</v>
      </c>
    </row>
    <row r="470" spans="1:9" ht="12.75">
      <c r="A470" s="139" t="s">
        <v>1864</v>
      </c>
      <c r="B470" s="50" t="s">
        <v>1718</v>
      </c>
      <c r="C470" s="69"/>
      <c r="D470" s="32"/>
      <c r="E470" s="32"/>
      <c r="F470" s="32"/>
      <c r="G470" s="32"/>
      <c r="H470" s="32"/>
      <c r="I470" s="33"/>
    </row>
    <row r="471" spans="1:9" s="21" customFormat="1" ht="15" customHeight="1">
      <c r="A471" s="41" t="s">
        <v>2039</v>
      </c>
      <c r="B471" s="51" t="s">
        <v>1719</v>
      </c>
      <c r="C471" s="73" t="s">
        <v>1413</v>
      </c>
      <c r="D471" s="26">
        <v>600</v>
      </c>
      <c r="E471" s="35">
        <v>50.32</v>
      </c>
      <c r="F471" s="35">
        <v>270.4</v>
      </c>
      <c r="G471" s="22">
        <f aca="true" t="shared" si="61" ref="G471:G486">ROUND((D471*E471*$G$14)+(D471*E471),2)</f>
        <v>37740</v>
      </c>
      <c r="H471" s="22">
        <f aca="true" t="shared" si="62" ref="H471:H486">ROUND((D471*F471*$H$14)+(D471*F471),2)</f>
        <v>202800</v>
      </c>
      <c r="I471" s="29">
        <f t="shared" si="56"/>
        <v>240540</v>
      </c>
    </row>
    <row r="472" spans="1:9" s="21" customFormat="1" ht="15" customHeight="1">
      <c r="A472" s="41" t="s">
        <v>2227</v>
      </c>
      <c r="B472" s="51" t="s">
        <v>1720</v>
      </c>
      <c r="C472" s="73" t="s">
        <v>1413</v>
      </c>
      <c r="D472" s="26">
        <v>100</v>
      </c>
      <c r="E472" s="35">
        <v>48.22</v>
      </c>
      <c r="F472" s="35">
        <v>270.4</v>
      </c>
      <c r="G472" s="22">
        <f t="shared" si="61"/>
        <v>6027.5</v>
      </c>
      <c r="H472" s="22">
        <f t="shared" si="62"/>
        <v>33800</v>
      </c>
      <c r="I472" s="29">
        <f t="shared" si="56"/>
        <v>39827.5</v>
      </c>
    </row>
    <row r="473" spans="1:9" s="21" customFormat="1" ht="15" customHeight="1">
      <c r="A473" s="41" t="s">
        <v>2228</v>
      </c>
      <c r="B473" s="51" t="s">
        <v>1721</v>
      </c>
      <c r="C473" s="73" t="s">
        <v>1413</v>
      </c>
      <c r="D473" s="26">
        <v>20</v>
      </c>
      <c r="E473" s="35">
        <v>55.5</v>
      </c>
      <c r="F473" s="35">
        <v>280.62</v>
      </c>
      <c r="G473" s="22">
        <f t="shared" si="61"/>
        <v>1387.5</v>
      </c>
      <c r="H473" s="22">
        <f t="shared" si="62"/>
        <v>7015.5</v>
      </c>
      <c r="I473" s="29">
        <f t="shared" si="56"/>
        <v>8403</v>
      </c>
    </row>
    <row r="474" spans="1:9" s="21" customFormat="1" ht="15" customHeight="1">
      <c r="A474" s="41" t="s">
        <v>2229</v>
      </c>
      <c r="B474" s="51" t="s">
        <v>1722</v>
      </c>
      <c r="C474" s="73" t="s">
        <v>1413</v>
      </c>
      <c r="D474" s="26">
        <v>80</v>
      </c>
      <c r="E474" s="35">
        <v>32.5</v>
      </c>
      <c r="F474" s="35">
        <v>152.1</v>
      </c>
      <c r="G474" s="22">
        <f t="shared" si="61"/>
        <v>3250</v>
      </c>
      <c r="H474" s="22">
        <f t="shared" si="62"/>
        <v>15210</v>
      </c>
      <c r="I474" s="29">
        <f t="shared" si="56"/>
        <v>18460</v>
      </c>
    </row>
    <row r="475" spans="1:9" s="21" customFormat="1" ht="15" customHeight="1">
      <c r="A475" s="41" t="s">
        <v>2230</v>
      </c>
      <c r="B475" s="51" t="s">
        <v>1723</v>
      </c>
      <c r="C475" s="73" t="s">
        <v>1413</v>
      </c>
      <c r="D475" s="26">
        <v>40</v>
      </c>
      <c r="E475" s="35">
        <v>30.15</v>
      </c>
      <c r="F475" s="35">
        <v>152.1</v>
      </c>
      <c r="G475" s="22">
        <f t="shared" si="61"/>
        <v>1507.5</v>
      </c>
      <c r="H475" s="22">
        <f t="shared" si="62"/>
        <v>7605</v>
      </c>
      <c r="I475" s="29">
        <f t="shared" si="56"/>
        <v>9112.5</v>
      </c>
    </row>
    <row r="476" spans="1:9" s="21" customFormat="1" ht="15" customHeight="1">
      <c r="A476" s="41" t="s">
        <v>2231</v>
      </c>
      <c r="B476" s="51" t="s">
        <v>1724</v>
      </c>
      <c r="C476" s="73" t="s">
        <v>1413</v>
      </c>
      <c r="D476" s="26">
        <v>60</v>
      </c>
      <c r="E476" s="35">
        <v>55.5</v>
      </c>
      <c r="F476" s="35">
        <v>226.3</v>
      </c>
      <c r="G476" s="22">
        <f t="shared" si="61"/>
        <v>4162.5</v>
      </c>
      <c r="H476" s="22">
        <f t="shared" si="62"/>
        <v>16972.5</v>
      </c>
      <c r="I476" s="29">
        <f t="shared" si="56"/>
        <v>21135</v>
      </c>
    </row>
    <row r="477" spans="1:9" s="21" customFormat="1" ht="15" customHeight="1">
      <c r="A477" s="41" t="s">
        <v>2232</v>
      </c>
      <c r="B477" s="51" t="s">
        <v>1725</v>
      </c>
      <c r="C477" s="73" t="s">
        <v>1413</v>
      </c>
      <c r="D477" s="26">
        <v>40</v>
      </c>
      <c r="E477" s="35">
        <v>32.5</v>
      </c>
      <c r="F477" s="35">
        <v>124.12</v>
      </c>
      <c r="G477" s="22">
        <f t="shared" si="61"/>
        <v>1625</v>
      </c>
      <c r="H477" s="22">
        <f t="shared" si="62"/>
        <v>6206</v>
      </c>
      <c r="I477" s="29">
        <f t="shared" si="56"/>
        <v>7831</v>
      </c>
    </row>
    <row r="478" spans="1:9" s="21" customFormat="1" ht="15" customHeight="1">
      <c r="A478" s="41" t="s">
        <v>2233</v>
      </c>
      <c r="B478" s="51" t="s">
        <v>1726</v>
      </c>
      <c r="C478" s="73" t="s">
        <v>1413</v>
      </c>
      <c r="D478" s="26">
        <v>60</v>
      </c>
      <c r="E478" s="35">
        <v>30.15</v>
      </c>
      <c r="F478" s="35">
        <v>124.12</v>
      </c>
      <c r="G478" s="22">
        <f t="shared" si="61"/>
        <v>2261.25</v>
      </c>
      <c r="H478" s="22">
        <f t="shared" si="62"/>
        <v>9309</v>
      </c>
      <c r="I478" s="29">
        <f t="shared" si="56"/>
        <v>11570.25</v>
      </c>
    </row>
    <row r="479" spans="1:9" s="21" customFormat="1" ht="15" customHeight="1">
      <c r="A479" s="41" t="s">
        <v>2234</v>
      </c>
      <c r="B479" s="48" t="s">
        <v>1727</v>
      </c>
      <c r="C479" s="73" t="s">
        <v>1413</v>
      </c>
      <c r="D479" s="26">
        <v>50</v>
      </c>
      <c r="E479" s="35">
        <v>18.32</v>
      </c>
      <c r="F479" s="35">
        <v>102.2</v>
      </c>
      <c r="G479" s="22">
        <f t="shared" si="61"/>
        <v>1145</v>
      </c>
      <c r="H479" s="22">
        <f t="shared" si="62"/>
        <v>6387.5</v>
      </c>
      <c r="I479" s="29">
        <f aca="true" t="shared" si="63" ref="I479:I534">H479+G479</f>
        <v>7532.5</v>
      </c>
    </row>
    <row r="480" spans="1:9" s="21" customFormat="1" ht="15" customHeight="1">
      <c r="A480" s="41" t="s">
        <v>2235</v>
      </c>
      <c r="B480" s="48" t="s">
        <v>1728</v>
      </c>
      <c r="C480" s="73" t="s">
        <v>1413</v>
      </c>
      <c r="D480" s="26">
        <v>20</v>
      </c>
      <c r="E480" s="22">
        <v>15.85</v>
      </c>
      <c r="F480" s="35">
        <v>102.2</v>
      </c>
      <c r="G480" s="22">
        <f t="shared" si="61"/>
        <v>396.25</v>
      </c>
      <c r="H480" s="22">
        <f t="shared" si="62"/>
        <v>2555</v>
      </c>
      <c r="I480" s="29">
        <f t="shared" si="63"/>
        <v>2951.25</v>
      </c>
    </row>
    <row r="481" spans="1:9" s="21" customFormat="1" ht="15" customHeight="1">
      <c r="A481" s="41" t="s">
        <v>2236</v>
      </c>
      <c r="B481" s="51" t="s">
        <v>1729</v>
      </c>
      <c r="C481" s="73" t="s">
        <v>1413</v>
      </c>
      <c r="D481" s="26">
        <v>20</v>
      </c>
      <c r="E481" s="35">
        <v>14.91</v>
      </c>
      <c r="F481" s="35">
        <v>55.3</v>
      </c>
      <c r="G481" s="22">
        <f t="shared" si="61"/>
        <v>372.75</v>
      </c>
      <c r="H481" s="22">
        <f t="shared" si="62"/>
        <v>1382.5</v>
      </c>
      <c r="I481" s="29">
        <f t="shared" si="63"/>
        <v>1755.25</v>
      </c>
    </row>
    <row r="482" spans="1:9" s="21" customFormat="1" ht="15" customHeight="1">
      <c r="A482" s="41" t="s">
        <v>2237</v>
      </c>
      <c r="B482" s="48" t="s">
        <v>1730</v>
      </c>
      <c r="C482" s="71" t="s">
        <v>1413</v>
      </c>
      <c r="D482" s="26">
        <v>60</v>
      </c>
      <c r="E482" s="22">
        <v>3.5</v>
      </c>
      <c r="F482" s="22">
        <v>5</v>
      </c>
      <c r="G482" s="22">
        <f t="shared" si="61"/>
        <v>262.5</v>
      </c>
      <c r="H482" s="22">
        <f t="shared" si="62"/>
        <v>375</v>
      </c>
      <c r="I482" s="29">
        <f t="shared" si="63"/>
        <v>637.5</v>
      </c>
    </row>
    <row r="483" spans="1:9" s="21" customFormat="1" ht="15" customHeight="1">
      <c r="A483" s="41" t="s">
        <v>2238</v>
      </c>
      <c r="B483" s="48" t="s">
        <v>1731</v>
      </c>
      <c r="C483" s="71" t="s">
        <v>1413</v>
      </c>
      <c r="D483" s="26">
        <v>30</v>
      </c>
      <c r="E483" s="37">
        <v>0.5</v>
      </c>
      <c r="F483" s="22">
        <v>7.17</v>
      </c>
      <c r="G483" s="22">
        <f t="shared" si="61"/>
        <v>18.75</v>
      </c>
      <c r="H483" s="22">
        <f t="shared" si="62"/>
        <v>268.88</v>
      </c>
      <c r="I483" s="29">
        <f t="shared" si="63"/>
        <v>287.63</v>
      </c>
    </row>
    <row r="484" spans="1:9" s="21" customFormat="1" ht="15" customHeight="1">
      <c r="A484" s="41" t="s">
        <v>2239</v>
      </c>
      <c r="B484" s="48" t="s">
        <v>1732</v>
      </c>
      <c r="C484" s="71" t="s">
        <v>1413</v>
      </c>
      <c r="D484" s="26">
        <v>20</v>
      </c>
      <c r="E484" s="37">
        <v>4</v>
      </c>
      <c r="F484" s="22">
        <v>25.6</v>
      </c>
      <c r="G484" s="22">
        <f t="shared" si="61"/>
        <v>100</v>
      </c>
      <c r="H484" s="22">
        <f t="shared" si="62"/>
        <v>640</v>
      </c>
      <c r="I484" s="29">
        <f t="shared" si="63"/>
        <v>740</v>
      </c>
    </row>
    <row r="485" spans="1:9" s="21" customFormat="1" ht="15" customHeight="1">
      <c r="A485" s="41" t="s">
        <v>2240</v>
      </c>
      <c r="B485" s="48" t="s">
        <v>1733</v>
      </c>
      <c r="C485" s="71" t="s">
        <v>1413</v>
      </c>
      <c r="D485" s="26">
        <v>40</v>
      </c>
      <c r="E485" s="22">
        <v>8</v>
      </c>
      <c r="F485" s="22">
        <v>112</v>
      </c>
      <c r="G485" s="22">
        <f t="shared" si="61"/>
        <v>400</v>
      </c>
      <c r="H485" s="22">
        <f t="shared" si="62"/>
        <v>5600</v>
      </c>
      <c r="I485" s="29">
        <f t="shared" si="63"/>
        <v>6000</v>
      </c>
    </row>
    <row r="486" spans="1:9" s="21" customFormat="1" ht="15" customHeight="1">
      <c r="A486" s="41" t="s">
        <v>2241</v>
      </c>
      <c r="B486" s="48" t="s">
        <v>1734</v>
      </c>
      <c r="C486" s="71" t="s">
        <v>1413</v>
      </c>
      <c r="D486" s="26">
        <v>40</v>
      </c>
      <c r="E486" s="22">
        <v>8</v>
      </c>
      <c r="F486" s="22">
        <v>125.3</v>
      </c>
      <c r="G486" s="22">
        <f t="shared" si="61"/>
        <v>400</v>
      </c>
      <c r="H486" s="22">
        <f t="shared" si="62"/>
        <v>6265</v>
      </c>
      <c r="I486" s="29">
        <f t="shared" si="63"/>
        <v>6665</v>
      </c>
    </row>
    <row r="487" spans="1:9" ht="12.75">
      <c r="A487" s="139" t="s">
        <v>1865</v>
      </c>
      <c r="B487" s="50" t="s">
        <v>1735</v>
      </c>
      <c r="C487" s="69"/>
      <c r="D487" s="32"/>
      <c r="E487" s="32"/>
      <c r="F487" s="32"/>
      <c r="G487" s="32"/>
      <c r="H487" s="32"/>
      <c r="I487" s="33"/>
    </row>
    <row r="488" spans="1:9" s="21" customFormat="1" ht="15" customHeight="1">
      <c r="A488" s="41" t="s">
        <v>2040</v>
      </c>
      <c r="B488" s="52" t="s">
        <v>1736</v>
      </c>
      <c r="C488" s="71" t="s">
        <v>1414</v>
      </c>
      <c r="D488" s="26">
        <v>18</v>
      </c>
      <c r="E488" s="22">
        <v>220</v>
      </c>
      <c r="F488" s="22">
        <v>2122.84</v>
      </c>
      <c r="G488" s="22">
        <f aca="true" t="shared" si="64" ref="G488:G506">ROUND((D488*E488*$G$14)+(D488*E488),2)</f>
        <v>4950</v>
      </c>
      <c r="H488" s="22">
        <f aca="true" t="shared" si="65" ref="H488:H506">ROUND((D488*F488*$H$14)+(D488*F488),2)</f>
        <v>47763.9</v>
      </c>
      <c r="I488" s="29">
        <f>H488+G488</f>
        <v>52713.9</v>
      </c>
    </row>
    <row r="489" spans="1:9" s="21" customFormat="1" ht="15" customHeight="1">
      <c r="A489" s="41" t="s">
        <v>2242</v>
      </c>
      <c r="B489" s="52" t="s">
        <v>1737</v>
      </c>
      <c r="C489" s="71" t="s">
        <v>1414</v>
      </c>
      <c r="D489" s="26">
        <v>16</v>
      </c>
      <c r="E489" s="22">
        <v>200</v>
      </c>
      <c r="F489" s="22">
        <v>1769.51</v>
      </c>
      <c r="G489" s="22">
        <f t="shared" si="64"/>
        <v>4000</v>
      </c>
      <c r="H489" s="22">
        <f t="shared" si="65"/>
        <v>35390.2</v>
      </c>
      <c r="I489" s="29">
        <f>H489+G489</f>
        <v>39390.2</v>
      </c>
    </row>
    <row r="490" spans="1:9" s="21" customFormat="1" ht="15" customHeight="1">
      <c r="A490" s="41" t="s">
        <v>2243</v>
      </c>
      <c r="B490" s="52" t="s">
        <v>1738</v>
      </c>
      <c r="C490" s="71" t="s">
        <v>1414</v>
      </c>
      <c r="D490" s="26">
        <v>6</v>
      </c>
      <c r="E490" s="22">
        <v>190</v>
      </c>
      <c r="F490" s="22">
        <v>1203.92</v>
      </c>
      <c r="G490" s="22">
        <f t="shared" si="64"/>
        <v>1425</v>
      </c>
      <c r="H490" s="22">
        <f t="shared" si="65"/>
        <v>9029.4</v>
      </c>
      <c r="I490" s="29">
        <f>H490+G490</f>
        <v>10454.4</v>
      </c>
    </row>
    <row r="491" spans="1:9" s="21" customFormat="1" ht="15" customHeight="1">
      <c r="A491" s="41" t="s">
        <v>2244</v>
      </c>
      <c r="B491" s="52" t="s">
        <v>1739</v>
      </c>
      <c r="C491" s="71" t="s">
        <v>1414</v>
      </c>
      <c r="D491" s="26">
        <v>3</v>
      </c>
      <c r="E491" s="22">
        <v>150</v>
      </c>
      <c r="F491" s="22">
        <v>812.88</v>
      </c>
      <c r="G491" s="22">
        <f t="shared" si="64"/>
        <v>562.5</v>
      </c>
      <c r="H491" s="22">
        <f t="shared" si="65"/>
        <v>3048.3</v>
      </c>
      <c r="I491" s="29">
        <f>H491+G491</f>
        <v>3610.8</v>
      </c>
    </row>
    <row r="492" spans="1:9" s="21" customFormat="1" ht="15" customHeight="1">
      <c r="A492" s="41" t="s">
        <v>2245</v>
      </c>
      <c r="B492" s="48" t="s">
        <v>1740</v>
      </c>
      <c r="C492" s="71" t="s">
        <v>1413</v>
      </c>
      <c r="D492" s="26">
        <v>20</v>
      </c>
      <c r="E492" s="22">
        <v>5.5</v>
      </c>
      <c r="F492" s="22">
        <v>66</v>
      </c>
      <c r="G492" s="22">
        <f t="shared" si="64"/>
        <v>137.5</v>
      </c>
      <c r="H492" s="22">
        <f t="shared" si="65"/>
        <v>1650</v>
      </c>
      <c r="I492" s="29">
        <f t="shared" si="63"/>
        <v>1787.5</v>
      </c>
    </row>
    <row r="493" spans="1:9" s="21" customFormat="1" ht="15" customHeight="1">
      <c r="A493" s="41" t="s">
        <v>2246</v>
      </c>
      <c r="B493" s="48" t="s">
        <v>1741</v>
      </c>
      <c r="C493" s="71" t="s">
        <v>1413</v>
      </c>
      <c r="D493" s="26">
        <v>20</v>
      </c>
      <c r="E493" s="22">
        <v>12</v>
      </c>
      <c r="F493" s="22">
        <v>242</v>
      </c>
      <c r="G493" s="22">
        <f t="shared" si="64"/>
        <v>300</v>
      </c>
      <c r="H493" s="22">
        <f t="shared" si="65"/>
        <v>6050</v>
      </c>
      <c r="I493" s="29">
        <f t="shared" si="63"/>
        <v>6350</v>
      </c>
    </row>
    <row r="494" spans="1:9" s="21" customFormat="1" ht="15" customHeight="1">
      <c r="A494" s="41" t="s">
        <v>2247</v>
      </c>
      <c r="B494" s="48" t="s">
        <v>1742</v>
      </c>
      <c r="C494" s="71" t="s">
        <v>1413</v>
      </c>
      <c r="D494" s="26">
        <v>80</v>
      </c>
      <c r="E494" s="22">
        <v>3.8</v>
      </c>
      <c r="F494" s="22">
        <v>14.3</v>
      </c>
      <c r="G494" s="22">
        <f t="shared" si="64"/>
        <v>380</v>
      </c>
      <c r="H494" s="22">
        <f t="shared" si="65"/>
        <v>1430</v>
      </c>
      <c r="I494" s="29">
        <f t="shared" si="63"/>
        <v>1810</v>
      </c>
    </row>
    <row r="495" spans="1:9" s="21" customFormat="1" ht="15" customHeight="1">
      <c r="A495" s="41" t="s">
        <v>2248</v>
      </c>
      <c r="B495" s="48" t="s">
        <v>1743</v>
      </c>
      <c r="C495" s="71" t="s">
        <v>1413</v>
      </c>
      <c r="D495" s="26">
        <v>80</v>
      </c>
      <c r="E495" s="22">
        <v>3.8</v>
      </c>
      <c r="F495" s="22">
        <v>19.8</v>
      </c>
      <c r="G495" s="22">
        <f t="shared" si="64"/>
        <v>380</v>
      </c>
      <c r="H495" s="22">
        <f t="shared" si="65"/>
        <v>1980</v>
      </c>
      <c r="I495" s="29">
        <f t="shared" si="63"/>
        <v>2360</v>
      </c>
    </row>
    <row r="496" spans="1:9" s="21" customFormat="1" ht="15" customHeight="1">
      <c r="A496" s="41" t="s">
        <v>2249</v>
      </c>
      <c r="B496" s="48" t="s">
        <v>1744</v>
      </c>
      <c r="C496" s="71" t="s">
        <v>1413</v>
      </c>
      <c r="D496" s="26">
        <v>30</v>
      </c>
      <c r="E496" s="22">
        <v>4</v>
      </c>
      <c r="F496" s="22">
        <v>62.35</v>
      </c>
      <c r="G496" s="22">
        <f t="shared" si="64"/>
        <v>150</v>
      </c>
      <c r="H496" s="22">
        <f t="shared" si="65"/>
        <v>2338.13</v>
      </c>
      <c r="I496" s="29">
        <f t="shared" si="63"/>
        <v>2488.13</v>
      </c>
    </row>
    <row r="497" spans="1:9" s="21" customFormat="1" ht="15" customHeight="1">
      <c r="A497" s="41" t="s">
        <v>2250</v>
      </c>
      <c r="B497" s="48" t="s">
        <v>1607</v>
      </c>
      <c r="C497" s="72" t="s">
        <v>1413</v>
      </c>
      <c r="D497" s="26">
        <v>400</v>
      </c>
      <c r="E497" s="36">
        <v>3.5</v>
      </c>
      <c r="F497" s="36">
        <v>6.5</v>
      </c>
      <c r="G497" s="22">
        <f t="shared" si="64"/>
        <v>1750</v>
      </c>
      <c r="H497" s="22">
        <f t="shared" si="65"/>
        <v>3250</v>
      </c>
      <c r="I497" s="29">
        <f t="shared" si="63"/>
        <v>5000</v>
      </c>
    </row>
    <row r="498" spans="1:9" s="21" customFormat="1" ht="15" customHeight="1">
      <c r="A498" s="41" t="s">
        <v>2251</v>
      </c>
      <c r="B498" s="48" t="s">
        <v>1745</v>
      </c>
      <c r="C498" s="72" t="s">
        <v>1413</v>
      </c>
      <c r="D498" s="26">
        <v>500</v>
      </c>
      <c r="E498" s="22">
        <v>0.12</v>
      </c>
      <c r="F498" s="22">
        <v>1.14</v>
      </c>
      <c r="G498" s="22">
        <f t="shared" si="64"/>
        <v>75</v>
      </c>
      <c r="H498" s="22">
        <f t="shared" si="65"/>
        <v>712.5</v>
      </c>
      <c r="I498" s="29">
        <f t="shared" si="63"/>
        <v>787.5</v>
      </c>
    </row>
    <row r="499" spans="1:9" s="21" customFormat="1" ht="15" customHeight="1">
      <c r="A499" s="41" t="s">
        <v>2252</v>
      </c>
      <c r="B499" s="51" t="s">
        <v>1746</v>
      </c>
      <c r="C499" s="72" t="s">
        <v>1413</v>
      </c>
      <c r="D499" s="26">
        <v>400</v>
      </c>
      <c r="E499" s="34">
        <v>2.5</v>
      </c>
      <c r="F499" s="34">
        <v>8.48</v>
      </c>
      <c r="G499" s="22">
        <f t="shared" si="64"/>
        <v>1250</v>
      </c>
      <c r="H499" s="22">
        <f t="shared" si="65"/>
        <v>4240</v>
      </c>
      <c r="I499" s="29">
        <f t="shared" si="63"/>
        <v>5490</v>
      </c>
    </row>
    <row r="500" spans="1:9" s="21" customFormat="1" ht="15" customHeight="1">
      <c r="A500" s="41" t="s">
        <v>2253</v>
      </c>
      <c r="B500" s="48" t="s">
        <v>1747</v>
      </c>
      <c r="C500" s="72" t="s">
        <v>1413</v>
      </c>
      <c r="D500" s="26">
        <v>10</v>
      </c>
      <c r="E500" s="34">
        <v>85</v>
      </c>
      <c r="F500" s="34">
        <v>195.94</v>
      </c>
      <c r="G500" s="22">
        <f t="shared" si="64"/>
        <v>1062.5</v>
      </c>
      <c r="H500" s="22">
        <f t="shared" si="65"/>
        <v>2449.25</v>
      </c>
      <c r="I500" s="29">
        <f t="shared" si="63"/>
        <v>3511.75</v>
      </c>
    </row>
    <row r="501" spans="1:9" s="21" customFormat="1" ht="25.5" customHeight="1">
      <c r="A501" s="41" t="s">
        <v>2254</v>
      </c>
      <c r="B501" s="48" t="s">
        <v>1748</v>
      </c>
      <c r="C501" s="72" t="s">
        <v>1413</v>
      </c>
      <c r="D501" s="26">
        <v>20</v>
      </c>
      <c r="E501" s="34">
        <v>100</v>
      </c>
      <c r="F501" s="34">
        <v>480</v>
      </c>
      <c r="G501" s="22">
        <f t="shared" si="64"/>
        <v>2500</v>
      </c>
      <c r="H501" s="22">
        <f t="shared" si="65"/>
        <v>12000</v>
      </c>
      <c r="I501" s="29">
        <f t="shared" si="63"/>
        <v>14500</v>
      </c>
    </row>
    <row r="502" spans="1:9" s="21" customFormat="1" ht="15" customHeight="1">
      <c r="A502" s="41" t="s">
        <v>2255</v>
      </c>
      <c r="B502" s="48" t="s">
        <v>1749</v>
      </c>
      <c r="C502" s="72" t="s">
        <v>1413</v>
      </c>
      <c r="D502" s="26">
        <v>40</v>
      </c>
      <c r="E502" s="34">
        <v>5.6</v>
      </c>
      <c r="F502" s="34">
        <v>1.66</v>
      </c>
      <c r="G502" s="22">
        <f t="shared" si="64"/>
        <v>280</v>
      </c>
      <c r="H502" s="22">
        <f t="shared" si="65"/>
        <v>83</v>
      </c>
      <c r="I502" s="29">
        <f t="shared" si="63"/>
        <v>363</v>
      </c>
    </row>
    <row r="503" spans="1:9" s="21" customFormat="1" ht="15" customHeight="1">
      <c r="A503" s="41" t="s">
        <v>2256</v>
      </c>
      <c r="B503" s="48" t="s">
        <v>1750</v>
      </c>
      <c r="C503" s="72" t="s">
        <v>1413</v>
      </c>
      <c r="D503" s="26">
        <v>30</v>
      </c>
      <c r="E503" s="34">
        <v>18.64</v>
      </c>
      <c r="F503" s="34">
        <v>29.46</v>
      </c>
      <c r="G503" s="22">
        <f t="shared" si="64"/>
        <v>699</v>
      </c>
      <c r="H503" s="22">
        <f t="shared" si="65"/>
        <v>1104.75</v>
      </c>
      <c r="I503" s="29">
        <f t="shared" si="63"/>
        <v>1803.75</v>
      </c>
    </row>
    <row r="504" spans="1:9" s="21" customFormat="1" ht="15" customHeight="1">
      <c r="A504" s="41" t="s">
        <v>543</v>
      </c>
      <c r="B504" s="51" t="s">
        <v>1751</v>
      </c>
      <c r="C504" s="70" t="s">
        <v>1413</v>
      </c>
      <c r="D504" s="26">
        <v>150</v>
      </c>
      <c r="E504" s="34">
        <v>1.4</v>
      </c>
      <c r="F504" s="34">
        <v>5.12</v>
      </c>
      <c r="G504" s="22">
        <f t="shared" si="64"/>
        <v>262.5</v>
      </c>
      <c r="H504" s="22">
        <f t="shared" si="65"/>
        <v>960</v>
      </c>
      <c r="I504" s="29">
        <f t="shared" si="63"/>
        <v>1222.5</v>
      </c>
    </row>
    <row r="505" spans="1:9" s="21" customFormat="1" ht="15" customHeight="1">
      <c r="A505" s="41" t="s">
        <v>544</v>
      </c>
      <c r="B505" s="51" t="s">
        <v>1752</v>
      </c>
      <c r="C505" s="70" t="s">
        <v>1413</v>
      </c>
      <c r="D505" s="26">
        <v>150</v>
      </c>
      <c r="E505" s="22">
        <v>2.5</v>
      </c>
      <c r="F505" s="22">
        <v>3.85</v>
      </c>
      <c r="G505" s="22">
        <f t="shared" si="64"/>
        <v>468.75</v>
      </c>
      <c r="H505" s="22">
        <f t="shared" si="65"/>
        <v>721.88</v>
      </c>
      <c r="I505" s="29">
        <f t="shared" si="63"/>
        <v>1190.63</v>
      </c>
    </row>
    <row r="506" spans="1:9" s="21" customFormat="1" ht="15" customHeight="1">
      <c r="A506" s="41" t="s">
        <v>545</v>
      </c>
      <c r="B506" s="48" t="s">
        <v>1753</v>
      </c>
      <c r="C506" s="70" t="s">
        <v>1413</v>
      </c>
      <c r="D506" s="26">
        <v>10</v>
      </c>
      <c r="E506" s="22">
        <v>100</v>
      </c>
      <c r="F506" s="22">
        <v>480</v>
      </c>
      <c r="G506" s="22">
        <f t="shared" si="64"/>
        <v>1250</v>
      </c>
      <c r="H506" s="22">
        <f t="shared" si="65"/>
        <v>6000</v>
      </c>
      <c r="I506" s="29">
        <f t="shared" si="63"/>
        <v>7250</v>
      </c>
    </row>
    <row r="507" spans="1:9" ht="12.75">
      <c r="A507" s="139" t="s">
        <v>1866</v>
      </c>
      <c r="B507" s="50" t="s">
        <v>1754</v>
      </c>
      <c r="C507" s="32"/>
      <c r="D507" s="32"/>
      <c r="E507" s="32"/>
      <c r="F507" s="32"/>
      <c r="G507" s="32"/>
      <c r="H507" s="32"/>
      <c r="I507" s="33"/>
    </row>
    <row r="508" spans="1:9" s="21" customFormat="1" ht="15" customHeight="1">
      <c r="A508" s="41" t="s">
        <v>2041</v>
      </c>
      <c r="B508" s="46" t="s">
        <v>1755</v>
      </c>
      <c r="C508" s="70" t="s">
        <v>1398</v>
      </c>
      <c r="D508" s="26">
        <v>18000</v>
      </c>
      <c r="E508" s="34">
        <v>0.3</v>
      </c>
      <c r="F508" s="34">
        <v>1</v>
      </c>
      <c r="G508" s="22">
        <f aca="true" t="shared" si="66" ref="G508:G521">ROUND((D508*E508*$G$14)+(D508*E508),2)</f>
        <v>6750</v>
      </c>
      <c r="H508" s="22">
        <f aca="true" t="shared" si="67" ref="H508:H521">ROUND((D508*F508*$H$14)+(D508*F508),2)</f>
        <v>22500</v>
      </c>
      <c r="I508" s="29">
        <f t="shared" si="63"/>
        <v>29250</v>
      </c>
    </row>
    <row r="509" spans="1:9" s="21" customFormat="1" ht="15" customHeight="1">
      <c r="A509" s="41" t="s">
        <v>2257</v>
      </c>
      <c r="B509" s="48" t="s">
        <v>1756</v>
      </c>
      <c r="C509" s="71" t="s">
        <v>1398</v>
      </c>
      <c r="D509" s="26">
        <v>800</v>
      </c>
      <c r="E509" s="22">
        <v>0.2</v>
      </c>
      <c r="F509" s="36">
        <v>0.57</v>
      </c>
      <c r="G509" s="22">
        <f t="shared" si="66"/>
        <v>200</v>
      </c>
      <c r="H509" s="22">
        <f t="shared" si="67"/>
        <v>570</v>
      </c>
      <c r="I509" s="29">
        <f t="shared" si="63"/>
        <v>770</v>
      </c>
    </row>
    <row r="510" spans="1:9" s="21" customFormat="1" ht="15" customHeight="1">
      <c r="A510" s="41" t="s">
        <v>2258</v>
      </c>
      <c r="B510" s="48" t="s">
        <v>1757</v>
      </c>
      <c r="C510" s="71" t="s">
        <v>1398</v>
      </c>
      <c r="D510" s="26">
        <v>100</v>
      </c>
      <c r="E510" s="22">
        <v>0.3</v>
      </c>
      <c r="F510" s="36">
        <v>1.47</v>
      </c>
      <c r="G510" s="22">
        <f t="shared" si="66"/>
        <v>37.5</v>
      </c>
      <c r="H510" s="22">
        <f t="shared" si="67"/>
        <v>183.75</v>
      </c>
      <c r="I510" s="29">
        <f t="shared" si="63"/>
        <v>221.25</v>
      </c>
    </row>
    <row r="511" spans="1:9" s="21" customFormat="1" ht="15" customHeight="1">
      <c r="A511" s="41" t="s">
        <v>2259</v>
      </c>
      <c r="B511" s="48" t="s">
        <v>1758</v>
      </c>
      <c r="C511" s="70" t="s">
        <v>1398</v>
      </c>
      <c r="D511" s="26">
        <v>120</v>
      </c>
      <c r="E511" s="34">
        <v>2.23</v>
      </c>
      <c r="F511" s="34">
        <v>3.13</v>
      </c>
      <c r="G511" s="22">
        <f t="shared" si="66"/>
        <v>334.5</v>
      </c>
      <c r="H511" s="22">
        <f t="shared" si="67"/>
        <v>469.5</v>
      </c>
      <c r="I511" s="29">
        <f t="shared" si="63"/>
        <v>804</v>
      </c>
    </row>
    <row r="512" spans="1:9" s="21" customFormat="1" ht="15" customHeight="1">
      <c r="A512" s="41" t="s">
        <v>2260</v>
      </c>
      <c r="B512" s="48" t="s">
        <v>1759</v>
      </c>
      <c r="C512" s="70" t="s">
        <v>1398</v>
      </c>
      <c r="D512" s="26">
        <v>150</v>
      </c>
      <c r="E512" s="34">
        <v>2.6</v>
      </c>
      <c r="F512" s="34">
        <v>7.24</v>
      </c>
      <c r="G512" s="22">
        <f t="shared" si="66"/>
        <v>487.5</v>
      </c>
      <c r="H512" s="22">
        <f t="shared" si="67"/>
        <v>1357.5</v>
      </c>
      <c r="I512" s="29">
        <f t="shared" si="63"/>
        <v>1845</v>
      </c>
    </row>
    <row r="513" spans="1:9" s="21" customFormat="1" ht="14.25" customHeight="1">
      <c r="A513" s="41" t="s">
        <v>2261</v>
      </c>
      <c r="B513" s="51" t="s">
        <v>1760</v>
      </c>
      <c r="C513" s="71" t="s">
        <v>1413</v>
      </c>
      <c r="D513" s="26">
        <v>400</v>
      </c>
      <c r="E513" s="34">
        <v>2</v>
      </c>
      <c r="F513" s="34">
        <v>10.45</v>
      </c>
      <c r="G513" s="22">
        <f t="shared" si="66"/>
        <v>1000</v>
      </c>
      <c r="H513" s="22">
        <f t="shared" si="67"/>
        <v>5225</v>
      </c>
      <c r="I513" s="29">
        <f t="shared" si="63"/>
        <v>6225</v>
      </c>
    </row>
    <row r="514" spans="1:9" s="21" customFormat="1" ht="14.25" customHeight="1">
      <c r="A514" s="41" t="s">
        <v>2262</v>
      </c>
      <c r="B514" s="51" t="s">
        <v>1761</v>
      </c>
      <c r="C514" s="71" t="s">
        <v>1413</v>
      </c>
      <c r="D514" s="26">
        <v>400</v>
      </c>
      <c r="E514" s="34">
        <v>2</v>
      </c>
      <c r="F514" s="34">
        <v>8.8</v>
      </c>
      <c r="G514" s="22">
        <f t="shared" si="66"/>
        <v>1000</v>
      </c>
      <c r="H514" s="22">
        <f t="shared" si="67"/>
        <v>4400</v>
      </c>
      <c r="I514" s="29">
        <f t="shared" si="63"/>
        <v>5400</v>
      </c>
    </row>
    <row r="515" spans="1:9" s="21" customFormat="1" ht="14.25" customHeight="1">
      <c r="A515" s="41" t="s">
        <v>2263</v>
      </c>
      <c r="B515" s="51" t="s">
        <v>1762</v>
      </c>
      <c r="C515" s="71" t="s">
        <v>1413</v>
      </c>
      <c r="D515" s="26">
        <v>400</v>
      </c>
      <c r="E515" s="34">
        <v>2</v>
      </c>
      <c r="F515" s="34">
        <v>8.8</v>
      </c>
      <c r="G515" s="22">
        <f t="shared" si="66"/>
        <v>1000</v>
      </c>
      <c r="H515" s="22">
        <f t="shared" si="67"/>
        <v>4400</v>
      </c>
      <c r="I515" s="29">
        <f t="shared" si="63"/>
        <v>5400</v>
      </c>
    </row>
    <row r="516" spans="1:9" s="21" customFormat="1" ht="14.25" customHeight="1">
      <c r="A516" s="41" t="s">
        <v>2264</v>
      </c>
      <c r="B516" s="48" t="s">
        <v>1763</v>
      </c>
      <c r="C516" s="71" t="s">
        <v>1413</v>
      </c>
      <c r="D516" s="26">
        <v>400</v>
      </c>
      <c r="E516" s="22">
        <v>2</v>
      </c>
      <c r="F516" s="22">
        <v>8.8</v>
      </c>
      <c r="G516" s="22">
        <f t="shared" si="66"/>
        <v>1000</v>
      </c>
      <c r="H516" s="22">
        <f t="shared" si="67"/>
        <v>4400</v>
      </c>
      <c r="I516" s="29">
        <f t="shared" si="63"/>
        <v>5400</v>
      </c>
    </row>
    <row r="517" spans="1:9" s="21" customFormat="1" ht="14.25" customHeight="1">
      <c r="A517" s="41" t="s">
        <v>2265</v>
      </c>
      <c r="B517" s="51" t="s">
        <v>1764</v>
      </c>
      <c r="C517" s="71" t="s">
        <v>1413</v>
      </c>
      <c r="D517" s="26">
        <v>400</v>
      </c>
      <c r="E517" s="34">
        <v>2</v>
      </c>
      <c r="F517" s="34">
        <v>10.2</v>
      </c>
      <c r="G517" s="22">
        <f t="shared" si="66"/>
        <v>1000</v>
      </c>
      <c r="H517" s="22">
        <f t="shared" si="67"/>
        <v>5100</v>
      </c>
      <c r="I517" s="29">
        <f t="shared" si="63"/>
        <v>6100</v>
      </c>
    </row>
    <row r="518" spans="1:9" s="21" customFormat="1" ht="14.25" customHeight="1">
      <c r="A518" s="41" t="s">
        <v>2266</v>
      </c>
      <c r="B518" s="48" t="s">
        <v>1765</v>
      </c>
      <c r="C518" s="71" t="s">
        <v>1398</v>
      </c>
      <c r="D518" s="26">
        <v>200</v>
      </c>
      <c r="E518" s="22">
        <v>0.3</v>
      </c>
      <c r="F518" s="22">
        <v>1.1</v>
      </c>
      <c r="G518" s="22">
        <f t="shared" si="66"/>
        <v>75</v>
      </c>
      <c r="H518" s="22">
        <f t="shared" si="67"/>
        <v>275</v>
      </c>
      <c r="I518" s="29">
        <f t="shared" si="63"/>
        <v>350</v>
      </c>
    </row>
    <row r="519" spans="1:9" s="21" customFormat="1" ht="14.25" customHeight="1">
      <c r="A519" s="41" t="s">
        <v>2267</v>
      </c>
      <c r="B519" s="48" t="s">
        <v>1766</v>
      </c>
      <c r="C519" s="71" t="s">
        <v>1398</v>
      </c>
      <c r="D519" s="26">
        <v>5000</v>
      </c>
      <c r="E519" s="22">
        <v>0.3</v>
      </c>
      <c r="F519" s="22">
        <v>1.25</v>
      </c>
      <c r="G519" s="22">
        <f t="shared" si="66"/>
        <v>1875</v>
      </c>
      <c r="H519" s="22">
        <f t="shared" si="67"/>
        <v>7812.5</v>
      </c>
      <c r="I519" s="29">
        <f t="shared" si="63"/>
        <v>9687.5</v>
      </c>
    </row>
    <row r="520" spans="1:9" s="21" customFormat="1" ht="14.25" customHeight="1">
      <c r="A520" s="41" t="s">
        <v>2268</v>
      </c>
      <c r="B520" s="51" t="s">
        <v>1767</v>
      </c>
      <c r="C520" s="70" t="s">
        <v>1398</v>
      </c>
      <c r="D520" s="26">
        <v>5000</v>
      </c>
      <c r="E520" s="34">
        <v>0.2</v>
      </c>
      <c r="F520" s="34">
        <v>1.95</v>
      </c>
      <c r="G520" s="22">
        <f t="shared" si="66"/>
        <v>1250</v>
      </c>
      <c r="H520" s="22">
        <f t="shared" si="67"/>
        <v>12187.5</v>
      </c>
      <c r="I520" s="29">
        <f t="shared" si="63"/>
        <v>13437.5</v>
      </c>
    </row>
    <row r="521" spans="1:9" s="21" customFormat="1" ht="14.25" customHeight="1">
      <c r="A521" s="41" t="s">
        <v>2269</v>
      </c>
      <c r="B521" s="48" t="s">
        <v>1768</v>
      </c>
      <c r="C521" s="71" t="s">
        <v>1413</v>
      </c>
      <c r="D521" s="26">
        <v>200</v>
      </c>
      <c r="E521" s="22">
        <v>2</v>
      </c>
      <c r="F521" s="22">
        <v>12.55</v>
      </c>
      <c r="G521" s="22">
        <f t="shared" si="66"/>
        <v>500</v>
      </c>
      <c r="H521" s="22">
        <f t="shared" si="67"/>
        <v>3137.5</v>
      </c>
      <c r="I521" s="29">
        <f t="shared" si="63"/>
        <v>3637.5</v>
      </c>
    </row>
    <row r="522" spans="1:9" ht="12.75">
      <c r="A522" s="139" t="s">
        <v>1867</v>
      </c>
      <c r="B522" s="50" t="s">
        <v>1769</v>
      </c>
      <c r="C522" s="69"/>
      <c r="D522" s="69"/>
      <c r="E522" s="32"/>
      <c r="F522" s="32"/>
      <c r="G522" s="32"/>
      <c r="H522" s="32"/>
      <c r="I522" s="33"/>
    </row>
    <row r="523" spans="1:9" s="21" customFormat="1" ht="15" customHeight="1">
      <c r="A523" s="41" t="s">
        <v>2042</v>
      </c>
      <c r="B523" s="48" t="s">
        <v>1770</v>
      </c>
      <c r="C523" s="72" t="s">
        <v>1413</v>
      </c>
      <c r="D523" s="26">
        <v>10</v>
      </c>
      <c r="E523" s="22">
        <v>5</v>
      </c>
      <c r="F523" s="22">
        <v>45.2</v>
      </c>
      <c r="G523" s="22">
        <f aca="true" t="shared" si="68" ref="G523:G534">ROUND((D523*E523*$G$14)+(D523*E523),2)</f>
        <v>62.5</v>
      </c>
      <c r="H523" s="22">
        <f aca="true" t="shared" si="69" ref="H523:H534">ROUND((D523*F523*$H$14)+(D523*F523),2)</f>
        <v>565</v>
      </c>
      <c r="I523" s="29">
        <f t="shared" si="63"/>
        <v>627.5</v>
      </c>
    </row>
    <row r="524" spans="1:9" s="21" customFormat="1" ht="15" customHeight="1">
      <c r="A524" s="41" t="s">
        <v>2270</v>
      </c>
      <c r="B524" s="48" t="s">
        <v>1771</v>
      </c>
      <c r="C524" s="72" t="s">
        <v>1413</v>
      </c>
      <c r="D524" s="26">
        <v>10</v>
      </c>
      <c r="E524" s="22">
        <v>55</v>
      </c>
      <c r="F524" s="22">
        <v>895</v>
      </c>
      <c r="G524" s="22">
        <f t="shared" si="68"/>
        <v>687.5</v>
      </c>
      <c r="H524" s="22">
        <f t="shared" si="69"/>
        <v>11187.5</v>
      </c>
      <c r="I524" s="29">
        <f t="shared" si="63"/>
        <v>11875</v>
      </c>
    </row>
    <row r="525" spans="1:9" s="21" customFormat="1" ht="15" customHeight="1">
      <c r="A525" s="41" t="s">
        <v>2271</v>
      </c>
      <c r="B525" s="48" t="s">
        <v>1772</v>
      </c>
      <c r="C525" s="72" t="s">
        <v>1413</v>
      </c>
      <c r="D525" s="26">
        <v>10</v>
      </c>
      <c r="E525" s="22">
        <v>55</v>
      </c>
      <c r="F525" s="22">
        <v>550</v>
      </c>
      <c r="G525" s="22">
        <f t="shared" si="68"/>
        <v>687.5</v>
      </c>
      <c r="H525" s="22">
        <f t="shared" si="69"/>
        <v>6875</v>
      </c>
      <c r="I525" s="29">
        <f t="shared" si="63"/>
        <v>7562.5</v>
      </c>
    </row>
    <row r="526" spans="1:9" s="21" customFormat="1" ht="15" customHeight="1">
      <c r="A526" s="41" t="s">
        <v>2272</v>
      </c>
      <c r="B526" s="48" t="s">
        <v>1773</v>
      </c>
      <c r="C526" s="72" t="s">
        <v>1413</v>
      </c>
      <c r="D526" s="26">
        <v>20</v>
      </c>
      <c r="E526" s="22">
        <v>5</v>
      </c>
      <c r="F526" s="22">
        <v>45.2</v>
      </c>
      <c r="G526" s="22">
        <f t="shared" si="68"/>
        <v>125</v>
      </c>
      <c r="H526" s="22">
        <f t="shared" si="69"/>
        <v>1130</v>
      </c>
      <c r="I526" s="29">
        <f t="shared" si="63"/>
        <v>1255</v>
      </c>
    </row>
    <row r="527" spans="1:9" s="21" customFormat="1" ht="15" customHeight="1">
      <c r="A527" s="41" t="s">
        <v>2273</v>
      </c>
      <c r="B527" s="48" t="s">
        <v>1774</v>
      </c>
      <c r="C527" s="72" t="s">
        <v>1413</v>
      </c>
      <c r="D527" s="26">
        <v>20</v>
      </c>
      <c r="E527" s="22">
        <v>5</v>
      </c>
      <c r="F527" s="22">
        <v>18.5</v>
      </c>
      <c r="G527" s="22">
        <f t="shared" si="68"/>
        <v>125</v>
      </c>
      <c r="H527" s="22">
        <f t="shared" si="69"/>
        <v>462.5</v>
      </c>
      <c r="I527" s="29">
        <f t="shared" si="63"/>
        <v>587.5</v>
      </c>
    </row>
    <row r="528" spans="1:9" s="21" customFormat="1" ht="15" customHeight="1">
      <c r="A528" s="41" t="s">
        <v>2274</v>
      </c>
      <c r="B528" s="48" t="s">
        <v>1775</v>
      </c>
      <c r="C528" s="72" t="s">
        <v>1413</v>
      </c>
      <c r="D528" s="26">
        <v>10</v>
      </c>
      <c r="E528" s="22">
        <v>5</v>
      </c>
      <c r="F528" s="22">
        <v>18.5</v>
      </c>
      <c r="G528" s="22">
        <f t="shared" si="68"/>
        <v>62.5</v>
      </c>
      <c r="H528" s="22">
        <f t="shared" si="69"/>
        <v>231.25</v>
      </c>
      <c r="I528" s="29">
        <f t="shared" si="63"/>
        <v>293.75</v>
      </c>
    </row>
    <row r="529" spans="1:9" s="21" customFormat="1" ht="15" customHeight="1">
      <c r="A529" s="41" t="s">
        <v>2275</v>
      </c>
      <c r="B529" s="48" t="s">
        <v>1776</v>
      </c>
      <c r="C529" s="72" t="s">
        <v>1413</v>
      </c>
      <c r="D529" s="26">
        <v>10</v>
      </c>
      <c r="E529" s="22">
        <v>5</v>
      </c>
      <c r="F529" s="22">
        <v>18.5</v>
      </c>
      <c r="G529" s="22">
        <f t="shared" si="68"/>
        <v>62.5</v>
      </c>
      <c r="H529" s="22">
        <f t="shared" si="69"/>
        <v>231.25</v>
      </c>
      <c r="I529" s="29">
        <f t="shared" si="63"/>
        <v>293.75</v>
      </c>
    </row>
    <row r="530" spans="1:9" s="21" customFormat="1" ht="15" customHeight="1">
      <c r="A530" s="41" t="s">
        <v>2276</v>
      </c>
      <c r="B530" s="48" t="s">
        <v>1772</v>
      </c>
      <c r="C530" s="72" t="s">
        <v>1413</v>
      </c>
      <c r="D530" s="26">
        <v>10</v>
      </c>
      <c r="E530" s="22">
        <v>55</v>
      </c>
      <c r="F530" s="22">
        <v>550</v>
      </c>
      <c r="G530" s="22">
        <f t="shared" si="68"/>
        <v>687.5</v>
      </c>
      <c r="H530" s="22">
        <f t="shared" si="69"/>
        <v>6875</v>
      </c>
      <c r="I530" s="29">
        <f t="shared" si="63"/>
        <v>7562.5</v>
      </c>
    </row>
    <row r="531" spans="1:9" s="21" customFormat="1" ht="15" customHeight="1">
      <c r="A531" s="41" t="s">
        <v>2277</v>
      </c>
      <c r="B531" s="48" t="s">
        <v>1607</v>
      </c>
      <c r="C531" s="72" t="s">
        <v>1413</v>
      </c>
      <c r="D531" s="26">
        <v>160</v>
      </c>
      <c r="E531" s="36">
        <v>3.5</v>
      </c>
      <c r="F531" s="36">
        <v>6.5</v>
      </c>
      <c r="G531" s="22">
        <f t="shared" si="68"/>
        <v>700</v>
      </c>
      <c r="H531" s="22">
        <f t="shared" si="69"/>
        <v>1300</v>
      </c>
      <c r="I531" s="29">
        <f t="shared" si="63"/>
        <v>2000</v>
      </c>
    </row>
    <row r="532" spans="1:9" s="21" customFormat="1" ht="15" customHeight="1">
      <c r="A532" s="41" t="s">
        <v>2278</v>
      </c>
      <c r="B532" s="48" t="s">
        <v>1777</v>
      </c>
      <c r="C532" s="72" t="s">
        <v>1413</v>
      </c>
      <c r="D532" s="26">
        <v>10</v>
      </c>
      <c r="E532" s="36">
        <v>38</v>
      </c>
      <c r="F532" s="36">
        <v>345</v>
      </c>
      <c r="G532" s="22">
        <f t="shared" si="68"/>
        <v>475</v>
      </c>
      <c r="H532" s="22">
        <f t="shared" si="69"/>
        <v>4312.5</v>
      </c>
      <c r="I532" s="29">
        <f t="shared" si="63"/>
        <v>4787.5</v>
      </c>
    </row>
    <row r="533" spans="1:9" s="21" customFormat="1" ht="15" customHeight="1">
      <c r="A533" s="41" t="s">
        <v>507</v>
      </c>
      <c r="B533" s="48" t="s">
        <v>1778</v>
      </c>
      <c r="C533" s="70" t="s">
        <v>1398</v>
      </c>
      <c r="D533" s="26">
        <v>250</v>
      </c>
      <c r="E533" s="34">
        <v>0.7</v>
      </c>
      <c r="F533" s="34">
        <v>4.1</v>
      </c>
      <c r="G533" s="22">
        <f t="shared" si="68"/>
        <v>218.75</v>
      </c>
      <c r="H533" s="22">
        <f t="shared" si="69"/>
        <v>1281.25</v>
      </c>
      <c r="I533" s="29">
        <f t="shared" si="63"/>
        <v>1500</v>
      </c>
    </row>
    <row r="534" spans="1:9" s="21" customFormat="1" ht="15" customHeight="1">
      <c r="A534" s="41" t="s">
        <v>508</v>
      </c>
      <c r="B534" s="48" t="s">
        <v>1779</v>
      </c>
      <c r="C534" s="72" t="s">
        <v>1413</v>
      </c>
      <c r="D534" s="26">
        <v>60</v>
      </c>
      <c r="E534" s="38">
        <v>0</v>
      </c>
      <c r="F534" s="38">
        <v>8</v>
      </c>
      <c r="G534" s="22">
        <f t="shared" si="68"/>
        <v>0</v>
      </c>
      <c r="H534" s="22">
        <f t="shared" si="69"/>
        <v>600</v>
      </c>
      <c r="I534" s="29">
        <f t="shared" si="63"/>
        <v>600</v>
      </c>
    </row>
    <row r="535" spans="1:9" ht="15" customHeight="1">
      <c r="A535" s="139" t="s">
        <v>1868</v>
      </c>
      <c r="B535" s="50" t="s">
        <v>1780</v>
      </c>
      <c r="C535" s="69"/>
      <c r="D535" s="32"/>
      <c r="E535" s="32"/>
      <c r="F535" s="32"/>
      <c r="G535" s="32"/>
      <c r="H535" s="32"/>
      <c r="I535" s="33"/>
    </row>
    <row r="536" spans="1:9" s="21" customFormat="1" ht="15" customHeight="1">
      <c r="A536" s="41" t="s">
        <v>509</v>
      </c>
      <c r="B536" s="48" t="s">
        <v>1781</v>
      </c>
      <c r="C536" s="72" t="s">
        <v>1413</v>
      </c>
      <c r="D536" s="26">
        <v>40</v>
      </c>
      <c r="E536" s="22">
        <v>300</v>
      </c>
      <c r="F536" s="36">
        <v>320</v>
      </c>
      <c r="G536" s="22">
        <f>ROUND((D536*E536*$G$14)+(D536*E536),2)</f>
        <v>15000</v>
      </c>
      <c r="H536" s="22">
        <f>ROUND((D536*F536*$H$14)+(D536*F536),2)</f>
        <v>16000</v>
      </c>
      <c r="I536" s="29">
        <f aca="true" t="shared" si="70" ref="I536:I543">H536+G536</f>
        <v>31000</v>
      </c>
    </row>
    <row r="537" spans="1:9" s="21" customFormat="1" ht="15" customHeight="1">
      <c r="A537" s="41" t="s">
        <v>510</v>
      </c>
      <c r="B537" s="48" t="s">
        <v>1782</v>
      </c>
      <c r="C537" s="72" t="s">
        <v>1413</v>
      </c>
      <c r="D537" s="26">
        <v>40</v>
      </c>
      <c r="E537" s="22">
        <v>25</v>
      </c>
      <c r="F537" s="36">
        <v>350</v>
      </c>
      <c r="G537" s="22">
        <f>ROUND((D537*E537*$G$14)+(D537*E537),2)</f>
        <v>1250</v>
      </c>
      <c r="H537" s="22">
        <f>ROUND((D537*F537*$H$14)+(D537*F537),2)</f>
        <v>17500</v>
      </c>
      <c r="I537" s="29">
        <f t="shared" si="70"/>
        <v>18750</v>
      </c>
    </row>
    <row r="538" spans="1:9" s="21" customFormat="1" ht="15" customHeight="1">
      <c r="A538" s="41" t="s">
        <v>511</v>
      </c>
      <c r="B538" s="48" t="s">
        <v>1783</v>
      </c>
      <c r="C538" s="72" t="s">
        <v>1413</v>
      </c>
      <c r="D538" s="26">
        <v>40</v>
      </c>
      <c r="E538" s="22">
        <v>120</v>
      </c>
      <c r="F538" s="36">
        <v>330</v>
      </c>
      <c r="G538" s="22">
        <f>ROUND((D538*E538*$G$14)+(D538*E538),2)</f>
        <v>6000</v>
      </c>
      <c r="H538" s="22">
        <f>ROUND((D538*F538*$H$14)+(D538*F538),2)</f>
        <v>16500</v>
      </c>
      <c r="I538" s="29">
        <f t="shared" si="70"/>
        <v>22500</v>
      </c>
    </row>
    <row r="539" spans="1:9" s="21" customFormat="1" ht="15" customHeight="1">
      <c r="A539" s="41" t="s">
        <v>512</v>
      </c>
      <c r="B539" s="48" t="s">
        <v>1784</v>
      </c>
      <c r="C539" s="72" t="s">
        <v>1413</v>
      </c>
      <c r="D539" s="26">
        <v>40</v>
      </c>
      <c r="E539" s="22">
        <v>50</v>
      </c>
      <c r="F539" s="36">
        <v>40</v>
      </c>
      <c r="G539" s="22">
        <f>ROUND((D539*E539*$G$14)+(D539*E539),2)</f>
        <v>2500</v>
      </c>
      <c r="H539" s="22">
        <f>ROUND((D539*F539*$H$14)+(D539*F539),2)</f>
        <v>2000</v>
      </c>
      <c r="I539" s="29">
        <f t="shared" si="70"/>
        <v>4500</v>
      </c>
    </row>
    <row r="540" spans="1:9" s="21" customFormat="1" ht="15" customHeight="1">
      <c r="A540" s="41" t="s">
        <v>513</v>
      </c>
      <c r="B540" s="48" t="s">
        <v>1785</v>
      </c>
      <c r="C540" s="72" t="s">
        <v>1413</v>
      </c>
      <c r="D540" s="26">
        <v>40</v>
      </c>
      <c r="E540" s="22">
        <v>5</v>
      </c>
      <c r="F540" s="36">
        <v>340</v>
      </c>
      <c r="G540" s="22">
        <f>ROUND((D540*E540*$G$14)+(D540*E540),2)</f>
        <v>250</v>
      </c>
      <c r="H540" s="22">
        <f>ROUND((D540*F540*$H$14)+(D540*F540),2)</f>
        <v>17000</v>
      </c>
      <c r="I540" s="29">
        <f t="shared" si="70"/>
        <v>17250</v>
      </c>
    </row>
    <row r="541" spans="1:9" ht="12.75">
      <c r="A541" s="139" t="s">
        <v>1869</v>
      </c>
      <c r="B541" s="50" t="s">
        <v>1786</v>
      </c>
      <c r="C541" s="69"/>
      <c r="D541" s="32"/>
      <c r="E541" s="32"/>
      <c r="F541" s="32"/>
      <c r="G541" s="32"/>
      <c r="H541" s="32"/>
      <c r="I541" s="33"/>
    </row>
    <row r="542" spans="1:9" s="21" customFormat="1" ht="15" customHeight="1">
      <c r="A542" s="41" t="s">
        <v>2043</v>
      </c>
      <c r="B542" s="48" t="s">
        <v>1787</v>
      </c>
      <c r="C542" s="70" t="s">
        <v>1480</v>
      </c>
      <c r="D542" s="26">
        <v>10</v>
      </c>
      <c r="E542" s="34">
        <v>500</v>
      </c>
      <c r="F542" s="34">
        <v>500</v>
      </c>
      <c r="G542" s="22">
        <f>ROUND((D542*E542*$G$14)+(D542*E542),2)</f>
        <v>6250</v>
      </c>
      <c r="H542" s="22">
        <f>ROUND((D542*F542*$H$14)+(D542*F542),2)</f>
        <v>6250</v>
      </c>
      <c r="I542" s="29">
        <f t="shared" si="70"/>
        <v>12500</v>
      </c>
    </row>
    <row r="543" spans="1:9" s="21" customFormat="1" ht="15" customHeight="1">
      <c r="A543" s="41" t="s">
        <v>514</v>
      </c>
      <c r="B543" s="51" t="s">
        <v>815</v>
      </c>
      <c r="C543" s="70" t="s">
        <v>1447</v>
      </c>
      <c r="D543" s="26">
        <v>600</v>
      </c>
      <c r="E543" s="34">
        <v>17</v>
      </c>
      <c r="F543" s="110">
        <v>2</v>
      </c>
      <c r="G543" s="22">
        <f>ROUND((D543*E543*$G$14)+(D543*E543),2)</f>
        <v>12750</v>
      </c>
      <c r="H543" s="22">
        <f>ROUND((D543*F543*$H$14)+(D543*F543),2)</f>
        <v>1500</v>
      </c>
      <c r="I543" s="111">
        <f t="shared" si="70"/>
        <v>14250</v>
      </c>
    </row>
    <row r="544" spans="1:9" s="21" customFormat="1" ht="15" customHeight="1">
      <c r="A544" s="41" t="s">
        <v>813</v>
      </c>
      <c r="B544" s="51" t="s">
        <v>814</v>
      </c>
      <c r="C544" s="70" t="s">
        <v>1447</v>
      </c>
      <c r="D544" s="26">
        <v>120</v>
      </c>
      <c r="E544" s="34">
        <v>8</v>
      </c>
      <c r="F544" s="110">
        <v>2</v>
      </c>
      <c r="G544" s="22">
        <f>ROUND((D544*E544*$G$14)+(D544*E544),2)</f>
        <v>1200</v>
      </c>
      <c r="H544" s="22">
        <f>ROUND((D544*F544*$H$14)+(D544*F544),2)</f>
        <v>300</v>
      </c>
      <c r="I544" s="111">
        <f>H544+G544</f>
        <v>1500</v>
      </c>
    </row>
    <row r="545" spans="1:9" s="8" customFormat="1" ht="17.25" customHeight="1">
      <c r="A545" s="140">
        <v>19</v>
      </c>
      <c r="B545" s="106" t="s">
        <v>607</v>
      </c>
      <c r="C545" s="116"/>
      <c r="D545" s="107"/>
      <c r="E545" s="107"/>
      <c r="F545" s="107"/>
      <c r="G545" s="107"/>
      <c r="H545" s="107"/>
      <c r="I545" s="145"/>
    </row>
    <row r="546" spans="1:9" ht="12.75">
      <c r="A546" s="139" t="s">
        <v>1870</v>
      </c>
      <c r="B546" s="50" t="s">
        <v>707</v>
      </c>
      <c r="C546" s="69"/>
      <c r="D546" s="32"/>
      <c r="E546" s="32"/>
      <c r="F546" s="112"/>
      <c r="G546" s="112"/>
      <c r="H546" s="112"/>
      <c r="I546" s="113"/>
    </row>
    <row r="547" spans="1:9" s="108" customFormat="1" ht="51">
      <c r="A547" s="130" t="s">
        <v>765</v>
      </c>
      <c r="B547" s="129" t="s">
        <v>708</v>
      </c>
      <c r="C547" s="127" t="s">
        <v>1414</v>
      </c>
      <c r="D547" s="26">
        <v>20</v>
      </c>
      <c r="E547" s="128">
        <v>565</v>
      </c>
      <c r="F547" s="128">
        <v>620</v>
      </c>
      <c r="G547" s="22">
        <f aca="true" t="shared" si="71" ref="G547:G554">ROUND((D547*E547*$G$14)+(D547*E547),2)</f>
        <v>14125</v>
      </c>
      <c r="H547" s="22">
        <f aca="true" t="shared" si="72" ref="H547:H554">ROUND((D547*F547*$H$14)+(D547*F547),2)</f>
        <v>15500</v>
      </c>
      <c r="I547" s="111">
        <f aca="true" t="shared" si="73" ref="I547:I554">H547+G547</f>
        <v>29625</v>
      </c>
    </row>
    <row r="548" spans="1:9" s="108" customFormat="1" ht="51">
      <c r="A548" s="130" t="s">
        <v>766</v>
      </c>
      <c r="B548" s="129" t="s">
        <v>709</v>
      </c>
      <c r="C548" s="127" t="s">
        <v>1414</v>
      </c>
      <c r="D548" s="26">
        <v>20</v>
      </c>
      <c r="E548" s="128">
        <v>570</v>
      </c>
      <c r="F548" s="128">
        <v>640</v>
      </c>
      <c r="G548" s="22">
        <f t="shared" si="71"/>
        <v>14250</v>
      </c>
      <c r="H548" s="22">
        <f t="shared" si="72"/>
        <v>16000</v>
      </c>
      <c r="I548" s="111">
        <f t="shared" si="73"/>
        <v>30250</v>
      </c>
    </row>
    <row r="549" spans="1:9" s="108" customFormat="1" ht="63.75">
      <c r="A549" s="130" t="s">
        <v>767</v>
      </c>
      <c r="B549" s="129" t="s">
        <v>712</v>
      </c>
      <c r="C549" s="127" t="s">
        <v>1414</v>
      </c>
      <c r="D549" s="26">
        <v>10</v>
      </c>
      <c r="E549" s="128">
        <v>570</v>
      </c>
      <c r="F549" s="128">
        <v>640</v>
      </c>
      <c r="G549" s="22">
        <f t="shared" si="71"/>
        <v>7125</v>
      </c>
      <c r="H549" s="22">
        <f t="shared" si="72"/>
        <v>8000</v>
      </c>
      <c r="I549" s="111">
        <f t="shared" si="73"/>
        <v>15125</v>
      </c>
    </row>
    <row r="550" spans="1:9" s="108" customFormat="1" ht="63.75">
      <c r="A550" s="130" t="s">
        <v>768</v>
      </c>
      <c r="B550" s="129" t="s">
        <v>713</v>
      </c>
      <c r="C550" s="127" t="s">
        <v>1414</v>
      </c>
      <c r="D550" s="26">
        <v>10</v>
      </c>
      <c r="E550" s="128">
        <v>590</v>
      </c>
      <c r="F550" s="128">
        <v>680</v>
      </c>
      <c r="G550" s="22">
        <f t="shared" si="71"/>
        <v>7375</v>
      </c>
      <c r="H550" s="22">
        <f t="shared" si="72"/>
        <v>8500</v>
      </c>
      <c r="I550" s="111">
        <f t="shared" si="73"/>
        <v>15875</v>
      </c>
    </row>
    <row r="551" spans="1:9" s="108" customFormat="1" ht="79.5" customHeight="1">
      <c r="A551" s="130" t="s">
        <v>769</v>
      </c>
      <c r="B551" s="129" t="s">
        <v>714</v>
      </c>
      <c r="C551" s="127" t="s">
        <v>1414</v>
      </c>
      <c r="D551" s="26">
        <v>10</v>
      </c>
      <c r="E551" s="128">
        <v>655</v>
      </c>
      <c r="F551" s="128">
        <v>992</v>
      </c>
      <c r="G551" s="22">
        <f t="shared" si="71"/>
        <v>8187.5</v>
      </c>
      <c r="H551" s="22">
        <f t="shared" si="72"/>
        <v>12400</v>
      </c>
      <c r="I551" s="111">
        <f t="shared" si="73"/>
        <v>20587.5</v>
      </c>
    </row>
    <row r="552" spans="1:9" s="108" customFormat="1" ht="78" customHeight="1">
      <c r="A552" s="130" t="s">
        <v>770</v>
      </c>
      <c r="B552" s="129" t="s">
        <v>715</v>
      </c>
      <c r="C552" s="127" t="s">
        <v>1414</v>
      </c>
      <c r="D552" s="26">
        <v>10</v>
      </c>
      <c r="E552" s="128">
        <v>680</v>
      </c>
      <c r="F552" s="128">
        <v>1100</v>
      </c>
      <c r="G552" s="22">
        <f t="shared" si="71"/>
        <v>8500</v>
      </c>
      <c r="H552" s="22">
        <f t="shared" si="72"/>
        <v>13750</v>
      </c>
      <c r="I552" s="111">
        <f t="shared" si="73"/>
        <v>22250</v>
      </c>
    </row>
    <row r="553" spans="1:9" s="108" customFormat="1" ht="84" customHeight="1">
      <c r="A553" s="130" t="s">
        <v>771</v>
      </c>
      <c r="B553" s="129" t="s">
        <v>710</v>
      </c>
      <c r="C553" s="131" t="s">
        <v>1414</v>
      </c>
      <c r="D553" s="26">
        <v>10</v>
      </c>
      <c r="E553" s="128">
        <v>800</v>
      </c>
      <c r="F553" s="128">
        <v>1400</v>
      </c>
      <c r="G553" s="22">
        <f t="shared" si="71"/>
        <v>10000</v>
      </c>
      <c r="H553" s="22">
        <f t="shared" si="72"/>
        <v>17500</v>
      </c>
      <c r="I553" s="111">
        <f t="shared" si="73"/>
        <v>27500</v>
      </c>
    </row>
    <row r="554" spans="1:9" s="108" customFormat="1" ht="83.25" customHeight="1">
      <c r="A554" s="130" t="s">
        <v>772</v>
      </c>
      <c r="B554" s="129" t="s">
        <v>711</v>
      </c>
      <c r="C554" s="131" t="s">
        <v>1414</v>
      </c>
      <c r="D554" s="26">
        <v>10</v>
      </c>
      <c r="E554" s="128">
        <v>850</v>
      </c>
      <c r="F554" s="128">
        <v>1600</v>
      </c>
      <c r="G554" s="22">
        <f t="shared" si="71"/>
        <v>10625</v>
      </c>
      <c r="H554" s="22">
        <f t="shared" si="72"/>
        <v>20000</v>
      </c>
      <c r="I554" s="111">
        <f t="shared" si="73"/>
        <v>30625</v>
      </c>
    </row>
    <row r="555" spans="1:9" ht="14.25" customHeight="1">
      <c r="A555" s="139" t="s">
        <v>1871</v>
      </c>
      <c r="B555" s="50" t="s">
        <v>637</v>
      </c>
      <c r="C555" s="69"/>
      <c r="D555" s="69"/>
      <c r="E555" s="69"/>
      <c r="F555" s="69"/>
      <c r="G555" s="69"/>
      <c r="H555" s="69"/>
      <c r="I555" s="146"/>
    </row>
    <row r="556" spans="1:9" s="108" customFormat="1" ht="25.5" customHeight="1">
      <c r="A556" s="83" t="s">
        <v>773</v>
      </c>
      <c r="B556" s="109" t="s">
        <v>638</v>
      </c>
      <c r="C556" s="117" t="s">
        <v>1529</v>
      </c>
      <c r="D556" s="26">
        <v>400</v>
      </c>
      <c r="E556" s="110">
        <v>6</v>
      </c>
      <c r="F556" s="110">
        <v>8</v>
      </c>
      <c r="G556" s="22">
        <f aca="true" t="shared" si="74" ref="G556:G585">ROUND((D556*E556*$G$14)+(D556*E556),2)</f>
        <v>3000</v>
      </c>
      <c r="H556" s="22">
        <f aca="true" t="shared" si="75" ref="H556:H585">ROUND((D556*F556*$H$14)+(D556*F556),2)</f>
        <v>4000</v>
      </c>
      <c r="I556" s="29">
        <f aca="true" t="shared" si="76" ref="I556:I584">H556+G556</f>
        <v>7000</v>
      </c>
    </row>
    <row r="557" spans="1:9" s="108" customFormat="1" ht="25.5" customHeight="1">
      <c r="A557" s="83" t="s">
        <v>774</v>
      </c>
      <c r="B557" s="109" t="s">
        <v>639</v>
      </c>
      <c r="C557" s="117" t="s">
        <v>1529</v>
      </c>
      <c r="D557" s="26">
        <v>400</v>
      </c>
      <c r="E557" s="110">
        <v>6</v>
      </c>
      <c r="F557" s="110">
        <v>6</v>
      </c>
      <c r="G557" s="22">
        <f t="shared" si="74"/>
        <v>3000</v>
      </c>
      <c r="H557" s="22">
        <f t="shared" si="75"/>
        <v>3000</v>
      </c>
      <c r="I557" s="29">
        <f t="shared" si="76"/>
        <v>6000</v>
      </c>
    </row>
    <row r="558" spans="1:9" s="108" customFormat="1" ht="25.5" customHeight="1">
      <c r="A558" s="83" t="s">
        <v>775</v>
      </c>
      <c r="B558" s="109" t="s">
        <v>640</v>
      </c>
      <c r="C558" s="117" t="s">
        <v>1398</v>
      </c>
      <c r="D558" s="26">
        <v>400</v>
      </c>
      <c r="E558" s="110">
        <v>30</v>
      </c>
      <c r="F558" s="110">
        <v>62</v>
      </c>
      <c r="G558" s="22">
        <f t="shared" si="74"/>
        <v>15000</v>
      </c>
      <c r="H558" s="22">
        <f t="shared" si="75"/>
        <v>31000</v>
      </c>
      <c r="I558" s="29">
        <f t="shared" si="76"/>
        <v>46000</v>
      </c>
    </row>
    <row r="559" spans="1:9" s="108" customFormat="1" ht="25.5" customHeight="1">
      <c r="A559" s="83" t="s">
        <v>776</v>
      </c>
      <c r="B559" s="109" t="s">
        <v>641</v>
      </c>
      <c r="C559" s="117" t="s">
        <v>1398</v>
      </c>
      <c r="D559" s="26">
        <v>30</v>
      </c>
      <c r="E559" s="110">
        <v>30</v>
      </c>
      <c r="F559" s="110">
        <v>37</v>
      </c>
      <c r="G559" s="22">
        <f t="shared" si="74"/>
        <v>1125</v>
      </c>
      <c r="H559" s="22">
        <f t="shared" si="75"/>
        <v>1387.5</v>
      </c>
      <c r="I559" s="29">
        <f t="shared" si="76"/>
        <v>2512.5</v>
      </c>
    </row>
    <row r="560" spans="1:9" s="108" customFormat="1" ht="25.5" customHeight="1">
      <c r="A560" s="83" t="s">
        <v>777</v>
      </c>
      <c r="B560" s="109" t="s">
        <v>642</v>
      </c>
      <c r="C560" s="117" t="s">
        <v>1399</v>
      </c>
      <c r="D560" s="26">
        <v>130</v>
      </c>
      <c r="E560" s="110">
        <v>50</v>
      </c>
      <c r="F560" s="110">
        <v>240</v>
      </c>
      <c r="G560" s="22">
        <f t="shared" si="74"/>
        <v>8125</v>
      </c>
      <c r="H560" s="22">
        <f t="shared" si="75"/>
        <v>39000</v>
      </c>
      <c r="I560" s="29">
        <f t="shared" si="76"/>
        <v>47125</v>
      </c>
    </row>
    <row r="561" spans="1:9" s="108" customFormat="1" ht="25.5" customHeight="1">
      <c r="A561" s="83" t="s">
        <v>778</v>
      </c>
      <c r="B561" s="109" t="s">
        <v>643</v>
      </c>
      <c r="C561" s="117" t="s">
        <v>1399</v>
      </c>
      <c r="D561" s="26">
        <v>10</v>
      </c>
      <c r="E561" s="110">
        <v>50</v>
      </c>
      <c r="F561" s="110">
        <v>240</v>
      </c>
      <c r="G561" s="22">
        <f t="shared" si="74"/>
        <v>625</v>
      </c>
      <c r="H561" s="22">
        <f t="shared" si="75"/>
        <v>3000</v>
      </c>
      <c r="I561" s="29">
        <f t="shared" si="76"/>
        <v>3625</v>
      </c>
    </row>
    <row r="562" spans="1:9" s="108" customFormat="1" ht="25.5" customHeight="1">
      <c r="A562" s="83" t="s">
        <v>779</v>
      </c>
      <c r="B562" s="109" t="s">
        <v>644</v>
      </c>
      <c r="C562" s="117" t="s">
        <v>1399</v>
      </c>
      <c r="D562" s="26">
        <v>20</v>
      </c>
      <c r="E562" s="110">
        <v>50</v>
      </c>
      <c r="F562" s="110">
        <v>160</v>
      </c>
      <c r="G562" s="22">
        <f t="shared" si="74"/>
        <v>1250</v>
      </c>
      <c r="H562" s="22">
        <f t="shared" si="75"/>
        <v>4000</v>
      </c>
      <c r="I562" s="29">
        <f t="shared" si="76"/>
        <v>5250</v>
      </c>
    </row>
    <row r="563" spans="1:9" s="108" customFormat="1" ht="25.5" customHeight="1">
      <c r="A563" s="83" t="s">
        <v>780</v>
      </c>
      <c r="B563" s="109" t="s">
        <v>645</v>
      </c>
      <c r="C563" s="117" t="s">
        <v>1399</v>
      </c>
      <c r="D563" s="26">
        <v>10</v>
      </c>
      <c r="E563" s="110">
        <v>80</v>
      </c>
      <c r="F563" s="110">
        <v>390</v>
      </c>
      <c r="G563" s="22">
        <f t="shared" si="74"/>
        <v>1000</v>
      </c>
      <c r="H563" s="22">
        <f t="shared" si="75"/>
        <v>4875</v>
      </c>
      <c r="I563" s="29">
        <f t="shared" si="76"/>
        <v>5875</v>
      </c>
    </row>
    <row r="564" spans="1:9" s="108" customFormat="1" ht="25.5" customHeight="1">
      <c r="A564" s="83" t="s">
        <v>781</v>
      </c>
      <c r="B564" s="109" t="s">
        <v>646</v>
      </c>
      <c r="C564" s="117" t="s">
        <v>1399</v>
      </c>
      <c r="D564" s="26">
        <v>20</v>
      </c>
      <c r="E564" s="110">
        <v>25</v>
      </c>
      <c r="F564" s="110">
        <v>150</v>
      </c>
      <c r="G564" s="22">
        <f t="shared" si="74"/>
        <v>625</v>
      </c>
      <c r="H564" s="22">
        <f t="shared" si="75"/>
        <v>3750</v>
      </c>
      <c r="I564" s="29">
        <f t="shared" si="76"/>
        <v>4375</v>
      </c>
    </row>
    <row r="565" spans="1:9" s="108" customFormat="1" ht="25.5" customHeight="1">
      <c r="A565" s="83" t="s">
        <v>782</v>
      </c>
      <c r="B565" s="109" t="s">
        <v>647</v>
      </c>
      <c r="C565" s="117" t="s">
        <v>1399</v>
      </c>
      <c r="D565" s="26">
        <v>10</v>
      </c>
      <c r="E565" s="110">
        <v>25</v>
      </c>
      <c r="F565" s="110">
        <v>125</v>
      </c>
      <c r="G565" s="22">
        <f t="shared" si="74"/>
        <v>312.5</v>
      </c>
      <c r="H565" s="22">
        <f t="shared" si="75"/>
        <v>1562.5</v>
      </c>
      <c r="I565" s="29">
        <f t="shared" si="76"/>
        <v>1875</v>
      </c>
    </row>
    <row r="566" spans="1:9" s="108" customFormat="1" ht="25.5" customHeight="1">
      <c r="A566" s="83" t="s">
        <v>783</v>
      </c>
      <c r="B566" s="109" t="s">
        <v>648</v>
      </c>
      <c r="C566" s="117" t="s">
        <v>1399</v>
      </c>
      <c r="D566" s="26">
        <v>10</v>
      </c>
      <c r="E566" s="110">
        <v>25</v>
      </c>
      <c r="F566" s="110">
        <v>85</v>
      </c>
      <c r="G566" s="22">
        <f t="shared" si="74"/>
        <v>312.5</v>
      </c>
      <c r="H566" s="22">
        <f t="shared" si="75"/>
        <v>1062.5</v>
      </c>
      <c r="I566" s="29">
        <f t="shared" si="76"/>
        <v>1375</v>
      </c>
    </row>
    <row r="567" spans="1:9" s="108" customFormat="1" ht="25.5" customHeight="1">
      <c r="A567" s="83" t="s">
        <v>784</v>
      </c>
      <c r="B567" s="109" t="s">
        <v>649</v>
      </c>
      <c r="C567" s="117" t="s">
        <v>1399</v>
      </c>
      <c r="D567" s="26">
        <v>30</v>
      </c>
      <c r="E567" s="110">
        <v>25</v>
      </c>
      <c r="F567" s="110">
        <v>105</v>
      </c>
      <c r="G567" s="22">
        <f t="shared" si="74"/>
        <v>937.5</v>
      </c>
      <c r="H567" s="22">
        <f t="shared" si="75"/>
        <v>3937.5</v>
      </c>
      <c r="I567" s="29">
        <f t="shared" si="76"/>
        <v>4875</v>
      </c>
    </row>
    <row r="568" spans="1:9" s="108" customFormat="1" ht="25.5" customHeight="1">
      <c r="A568" s="83" t="s">
        <v>785</v>
      </c>
      <c r="B568" s="109" t="s">
        <v>650</v>
      </c>
      <c r="C568" s="117" t="s">
        <v>1399</v>
      </c>
      <c r="D568" s="26">
        <v>30</v>
      </c>
      <c r="E568" s="110">
        <v>25</v>
      </c>
      <c r="F568" s="110">
        <v>140</v>
      </c>
      <c r="G568" s="22">
        <f t="shared" si="74"/>
        <v>937.5</v>
      </c>
      <c r="H568" s="22">
        <f t="shared" si="75"/>
        <v>5250</v>
      </c>
      <c r="I568" s="29">
        <f t="shared" si="76"/>
        <v>6187.5</v>
      </c>
    </row>
    <row r="569" spans="1:9" s="108" customFormat="1" ht="25.5" customHeight="1">
      <c r="A569" s="83" t="s">
        <v>786</v>
      </c>
      <c r="B569" s="109" t="s">
        <v>651</v>
      </c>
      <c r="C569" s="117" t="s">
        <v>1399</v>
      </c>
      <c r="D569" s="26">
        <v>30</v>
      </c>
      <c r="E569" s="110">
        <v>25</v>
      </c>
      <c r="F569" s="110">
        <v>180</v>
      </c>
      <c r="G569" s="22">
        <f t="shared" si="74"/>
        <v>937.5</v>
      </c>
      <c r="H569" s="22">
        <f t="shared" si="75"/>
        <v>6750</v>
      </c>
      <c r="I569" s="29">
        <f t="shared" si="76"/>
        <v>7687.5</v>
      </c>
    </row>
    <row r="570" spans="1:9" s="108" customFormat="1" ht="25.5" customHeight="1">
      <c r="A570" s="83" t="s">
        <v>787</v>
      </c>
      <c r="B570" s="109" t="s">
        <v>652</v>
      </c>
      <c r="C570" s="117" t="s">
        <v>1399</v>
      </c>
      <c r="D570" s="26">
        <v>10</v>
      </c>
      <c r="E570" s="110">
        <v>70</v>
      </c>
      <c r="F570" s="110">
        <v>160</v>
      </c>
      <c r="G570" s="22">
        <f t="shared" si="74"/>
        <v>875</v>
      </c>
      <c r="H570" s="22">
        <f t="shared" si="75"/>
        <v>2000</v>
      </c>
      <c r="I570" s="29">
        <f t="shared" si="76"/>
        <v>2875</v>
      </c>
    </row>
    <row r="571" spans="1:9" s="108" customFormat="1" ht="25.5" customHeight="1">
      <c r="A571" s="83" t="s">
        <v>788</v>
      </c>
      <c r="B571" s="109" t="s">
        <v>653</v>
      </c>
      <c r="C571" s="117" t="s">
        <v>1399</v>
      </c>
      <c r="D571" s="26">
        <v>10</v>
      </c>
      <c r="E571" s="110">
        <v>70</v>
      </c>
      <c r="F571" s="110">
        <v>200</v>
      </c>
      <c r="G571" s="22">
        <f t="shared" si="74"/>
        <v>875</v>
      </c>
      <c r="H571" s="22">
        <f t="shared" si="75"/>
        <v>2500</v>
      </c>
      <c r="I571" s="29">
        <f t="shared" si="76"/>
        <v>3375</v>
      </c>
    </row>
    <row r="572" spans="1:9" s="108" customFormat="1" ht="15" customHeight="1">
      <c r="A572" s="83" t="s">
        <v>789</v>
      </c>
      <c r="B572" s="109" t="s">
        <v>654</v>
      </c>
      <c r="C572" s="117" t="s">
        <v>1399</v>
      </c>
      <c r="D572" s="26">
        <v>10</v>
      </c>
      <c r="E572" s="110">
        <v>25</v>
      </c>
      <c r="F572" s="110">
        <v>80</v>
      </c>
      <c r="G572" s="22">
        <f t="shared" si="74"/>
        <v>312.5</v>
      </c>
      <c r="H572" s="22">
        <f t="shared" si="75"/>
        <v>1000</v>
      </c>
      <c r="I572" s="29">
        <f t="shared" si="76"/>
        <v>1312.5</v>
      </c>
    </row>
    <row r="573" spans="1:9" s="108" customFormat="1" ht="25.5" customHeight="1">
      <c r="A573" s="83" t="s">
        <v>790</v>
      </c>
      <c r="B573" s="109" t="s">
        <v>655</v>
      </c>
      <c r="C573" s="117" t="s">
        <v>1399</v>
      </c>
      <c r="D573" s="26">
        <v>10</v>
      </c>
      <c r="E573" s="110">
        <v>100</v>
      </c>
      <c r="F573" s="110">
        <v>600</v>
      </c>
      <c r="G573" s="22">
        <f t="shared" si="74"/>
        <v>1250</v>
      </c>
      <c r="H573" s="22">
        <f t="shared" si="75"/>
        <v>7500</v>
      </c>
      <c r="I573" s="29">
        <f t="shared" si="76"/>
        <v>8750</v>
      </c>
    </row>
    <row r="574" spans="1:9" s="108" customFormat="1" ht="25.5" customHeight="1">
      <c r="A574" s="83" t="s">
        <v>791</v>
      </c>
      <c r="B574" s="109" t="s">
        <v>656</v>
      </c>
      <c r="C574" s="117" t="s">
        <v>1399</v>
      </c>
      <c r="D574" s="26">
        <v>20</v>
      </c>
      <c r="E574" s="110">
        <v>120</v>
      </c>
      <c r="F574" s="110">
        <v>1100</v>
      </c>
      <c r="G574" s="22">
        <f t="shared" si="74"/>
        <v>3000</v>
      </c>
      <c r="H574" s="22">
        <f t="shared" si="75"/>
        <v>27500</v>
      </c>
      <c r="I574" s="29">
        <f t="shared" si="76"/>
        <v>30500</v>
      </c>
    </row>
    <row r="575" spans="1:9" s="108" customFormat="1" ht="25.5" customHeight="1">
      <c r="A575" s="83" t="s">
        <v>792</v>
      </c>
      <c r="B575" s="109" t="s">
        <v>657</v>
      </c>
      <c r="C575" s="117" t="s">
        <v>1399</v>
      </c>
      <c r="D575" s="26">
        <v>20</v>
      </c>
      <c r="E575" s="110">
        <v>40</v>
      </c>
      <c r="F575" s="110">
        <v>260</v>
      </c>
      <c r="G575" s="22">
        <f t="shared" si="74"/>
        <v>1000</v>
      </c>
      <c r="H575" s="22">
        <f t="shared" si="75"/>
        <v>6500</v>
      </c>
      <c r="I575" s="29">
        <f t="shared" si="76"/>
        <v>7500</v>
      </c>
    </row>
    <row r="576" spans="1:9" s="108" customFormat="1" ht="25.5" customHeight="1">
      <c r="A576" s="83" t="s">
        <v>793</v>
      </c>
      <c r="B576" s="109" t="s">
        <v>658</v>
      </c>
      <c r="C576" s="117" t="s">
        <v>1399</v>
      </c>
      <c r="D576" s="26">
        <v>40</v>
      </c>
      <c r="E576" s="110">
        <v>40</v>
      </c>
      <c r="F576" s="110">
        <v>280</v>
      </c>
      <c r="G576" s="22">
        <f t="shared" si="74"/>
        <v>2000</v>
      </c>
      <c r="H576" s="22">
        <f t="shared" si="75"/>
        <v>14000</v>
      </c>
      <c r="I576" s="29">
        <f t="shared" si="76"/>
        <v>16000</v>
      </c>
    </row>
    <row r="577" spans="1:9" s="108" customFormat="1" ht="25.5" customHeight="1">
      <c r="A577" s="83" t="s">
        <v>794</v>
      </c>
      <c r="B577" s="109" t="s">
        <v>659</v>
      </c>
      <c r="C577" s="117" t="s">
        <v>1413</v>
      </c>
      <c r="D577" s="26">
        <v>20</v>
      </c>
      <c r="E577" s="110">
        <v>40</v>
      </c>
      <c r="F577" s="110">
        <v>250</v>
      </c>
      <c r="G577" s="22">
        <f t="shared" si="74"/>
        <v>1000</v>
      </c>
      <c r="H577" s="22">
        <f t="shared" si="75"/>
        <v>6250</v>
      </c>
      <c r="I577" s="29">
        <f t="shared" si="76"/>
        <v>7250</v>
      </c>
    </row>
    <row r="578" spans="1:9" s="108" customFormat="1" ht="25.5" customHeight="1">
      <c r="A578" s="83" t="s">
        <v>795</v>
      </c>
      <c r="B578" s="109" t="s">
        <v>660</v>
      </c>
      <c r="C578" s="117" t="s">
        <v>1414</v>
      </c>
      <c r="D578" s="26">
        <v>10</v>
      </c>
      <c r="E578" s="110">
        <v>150</v>
      </c>
      <c r="F578" s="110">
        <v>300</v>
      </c>
      <c r="G578" s="22">
        <f t="shared" si="74"/>
        <v>1875</v>
      </c>
      <c r="H578" s="22">
        <f t="shared" si="75"/>
        <v>3750</v>
      </c>
      <c r="I578" s="29">
        <f t="shared" si="76"/>
        <v>5625</v>
      </c>
    </row>
    <row r="579" spans="1:9" s="108" customFormat="1" ht="24.75" customHeight="1">
      <c r="A579" s="83" t="s">
        <v>796</v>
      </c>
      <c r="B579" s="109" t="s">
        <v>661</v>
      </c>
      <c r="C579" s="117" t="s">
        <v>1414</v>
      </c>
      <c r="D579" s="26">
        <v>10</v>
      </c>
      <c r="E579" s="110">
        <v>120</v>
      </c>
      <c r="F579" s="110">
        <v>95</v>
      </c>
      <c r="G579" s="22">
        <f t="shared" si="74"/>
        <v>1500</v>
      </c>
      <c r="H579" s="22">
        <f t="shared" si="75"/>
        <v>1187.5</v>
      </c>
      <c r="I579" s="29">
        <f t="shared" si="76"/>
        <v>2687.5</v>
      </c>
    </row>
    <row r="580" spans="1:9" s="108" customFormat="1" ht="25.5" customHeight="1">
      <c r="A580" s="83" t="s">
        <v>797</v>
      </c>
      <c r="B580" s="109" t="s">
        <v>662</v>
      </c>
      <c r="C580" s="117" t="s">
        <v>1414</v>
      </c>
      <c r="D580" s="26">
        <v>10</v>
      </c>
      <c r="E580" s="110">
        <v>180</v>
      </c>
      <c r="F580" s="110">
        <v>200</v>
      </c>
      <c r="G580" s="22">
        <f t="shared" si="74"/>
        <v>2250</v>
      </c>
      <c r="H580" s="22">
        <f t="shared" si="75"/>
        <v>2500</v>
      </c>
      <c r="I580" s="29">
        <f t="shared" si="76"/>
        <v>4750</v>
      </c>
    </row>
    <row r="581" spans="1:9" s="108" customFormat="1" ht="25.5" customHeight="1">
      <c r="A581" s="83" t="s">
        <v>798</v>
      </c>
      <c r="B581" s="109" t="s">
        <v>663</v>
      </c>
      <c r="C581" s="117" t="s">
        <v>1414</v>
      </c>
      <c r="D581" s="26">
        <v>10</v>
      </c>
      <c r="E581" s="110">
        <v>120</v>
      </c>
      <c r="F581" s="110">
        <v>220</v>
      </c>
      <c r="G581" s="22">
        <f t="shared" si="74"/>
        <v>1500</v>
      </c>
      <c r="H581" s="22">
        <f t="shared" si="75"/>
        <v>2750</v>
      </c>
      <c r="I581" s="29">
        <f t="shared" si="76"/>
        <v>4250</v>
      </c>
    </row>
    <row r="582" spans="1:9" s="108" customFormat="1" ht="25.5" customHeight="1">
      <c r="A582" s="83" t="s">
        <v>799</v>
      </c>
      <c r="B582" s="109" t="s">
        <v>664</v>
      </c>
      <c r="C582" s="117" t="s">
        <v>1480</v>
      </c>
      <c r="D582" s="26">
        <v>10</v>
      </c>
      <c r="E582" s="110">
        <v>250</v>
      </c>
      <c r="F582" s="110">
        <v>280</v>
      </c>
      <c r="G582" s="22">
        <f t="shared" si="74"/>
        <v>3125</v>
      </c>
      <c r="H582" s="22">
        <f t="shared" si="75"/>
        <v>3500</v>
      </c>
      <c r="I582" s="29">
        <f t="shared" si="76"/>
        <v>6625</v>
      </c>
    </row>
    <row r="583" spans="1:9" s="108" customFormat="1" ht="26.25" customHeight="1">
      <c r="A583" s="83" t="s">
        <v>800</v>
      </c>
      <c r="B583" s="109" t="s">
        <v>665</v>
      </c>
      <c r="C583" s="117" t="s">
        <v>1480</v>
      </c>
      <c r="D583" s="26">
        <v>10</v>
      </c>
      <c r="E583" s="110">
        <v>450</v>
      </c>
      <c r="F583" s="110">
        <v>400</v>
      </c>
      <c r="G583" s="22">
        <f t="shared" si="74"/>
        <v>5625</v>
      </c>
      <c r="H583" s="22">
        <f t="shared" si="75"/>
        <v>5000</v>
      </c>
      <c r="I583" s="29">
        <f t="shared" si="76"/>
        <v>10625</v>
      </c>
    </row>
    <row r="584" spans="1:9" s="108" customFormat="1" ht="25.5" customHeight="1">
      <c r="A584" s="83" t="s">
        <v>801</v>
      </c>
      <c r="B584" s="109" t="s">
        <v>666</v>
      </c>
      <c r="C584" s="117" t="s">
        <v>1480</v>
      </c>
      <c r="D584" s="26">
        <v>10</v>
      </c>
      <c r="E584" s="110">
        <v>500</v>
      </c>
      <c r="F584" s="110">
        <v>300</v>
      </c>
      <c r="G584" s="22">
        <f t="shared" si="74"/>
        <v>6250</v>
      </c>
      <c r="H584" s="22">
        <f t="shared" si="75"/>
        <v>3750</v>
      </c>
      <c r="I584" s="29">
        <f t="shared" si="76"/>
        <v>10000</v>
      </c>
    </row>
    <row r="585" spans="1:9" s="108" customFormat="1" ht="17.25" customHeight="1">
      <c r="A585" s="83" t="s">
        <v>802</v>
      </c>
      <c r="B585" s="137" t="s">
        <v>718</v>
      </c>
      <c r="C585" s="138" t="s">
        <v>1480</v>
      </c>
      <c r="D585" s="26">
        <v>10</v>
      </c>
      <c r="E585" s="110">
        <v>10</v>
      </c>
      <c r="F585" s="110">
        <v>6</v>
      </c>
      <c r="G585" s="22">
        <f t="shared" si="74"/>
        <v>125</v>
      </c>
      <c r="H585" s="22">
        <f t="shared" si="75"/>
        <v>75</v>
      </c>
      <c r="I585" s="29">
        <f>H585+G585</f>
        <v>200</v>
      </c>
    </row>
    <row r="586" spans="1:9" s="3" customFormat="1" ht="16.5" customHeight="1">
      <c r="A586" s="79">
        <v>20</v>
      </c>
      <c r="B586" s="45" t="s">
        <v>1380</v>
      </c>
      <c r="C586" s="58"/>
      <c r="D586" s="28"/>
      <c r="E586" s="28"/>
      <c r="F586" s="28"/>
      <c r="G586" s="28"/>
      <c r="H586" s="28"/>
      <c r="I586" s="80"/>
    </row>
    <row r="587" spans="1:9" ht="12.75">
      <c r="A587" s="139" t="s">
        <v>1872</v>
      </c>
      <c r="B587" s="50" t="s">
        <v>1786</v>
      </c>
      <c r="C587" s="69"/>
      <c r="D587" s="32"/>
      <c r="E587" s="32"/>
      <c r="F587" s="32"/>
      <c r="G587" s="32"/>
      <c r="H587" s="32"/>
      <c r="I587" s="33"/>
    </row>
    <row r="588" spans="1:9" s="103" customFormat="1" ht="39" customHeight="1">
      <c r="A588" s="83" t="s">
        <v>608</v>
      </c>
      <c r="B588" s="90" t="s">
        <v>1478</v>
      </c>
      <c r="C588" s="60" t="s">
        <v>1398</v>
      </c>
      <c r="D588" s="26">
        <v>18</v>
      </c>
      <c r="E588" s="101">
        <v>150</v>
      </c>
      <c r="F588" s="101">
        <v>1800</v>
      </c>
      <c r="G588" s="22">
        <f aca="true" t="shared" si="77" ref="G588:G608">ROUND((D588*E588*$G$14)+(D588*E588),2)</f>
        <v>3375</v>
      </c>
      <c r="H588" s="22">
        <f aca="true" t="shared" si="78" ref="H588:H608">ROUND((D588*F588*$H$14)+(D588*F588),2)</f>
        <v>40500</v>
      </c>
      <c r="I588" s="102">
        <f>H588+G588</f>
        <v>43875</v>
      </c>
    </row>
    <row r="589" spans="1:9" s="11" customFormat="1" ht="25.5" customHeight="1">
      <c r="A589" s="83" t="s">
        <v>609</v>
      </c>
      <c r="B589" s="90" t="s">
        <v>1479</v>
      </c>
      <c r="C589" s="60" t="s">
        <v>1398</v>
      </c>
      <c r="D589" s="26">
        <v>15</v>
      </c>
      <c r="E589" s="27">
        <v>150</v>
      </c>
      <c r="F589" s="27">
        <v>1000</v>
      </c>
      <c r="G589" s="22">
        <f t="shared" si="77"/>
        <v>2812.5</v>
      </c>
      <c r="H589" s="22">
        <f t="shared" si="78"/>
        <v>18750</v>
      </c>
      <c r="I589" s="29">
        <f>H589+G589</f>
        <v>21562.5</v>
      </c>
    </row>
    <row r="590" spans="1:9" s="4" customFormat="1" ht="27.75" customHeight="1">
      <c r="A590" s="83" t="s">
        <v>610</v>
      </c>
      <c r="B590" s="90" t="s">
        <v>1804</v>
      </c>
      <c r="C590" s="63" t="s">
        <v>1414</v>
      </c>
      <c r="D590" s="26">
        <v>10</v>
      </c>
      <c r="E590" s="27">
        <v>35</v>
      </c>
      <c r="F590" s="27">
        <v>80</v>
      </c>
      <c r="G590" s="22">
        <f t="shared" si="77"/>
        <v>437.5</v>
      </c>
      <c r="H590" s="22">
        <f t="shared" si="78"/>
        <v>1000</v>
      </c>
      <c r="I590" s="29">
        <f>H590+G590</f>
        <v>1437.5</v>
      </c>
    </row>
    <row r="591" spans="1:9" s="9" customFormat="1" ht="14.25" customHeight="1">
      <c r="A591" s="83" t="s">
        <v>611</v>
      </c>
      <c r="B591" s="46" t="s">
        <v>804</v>
      </c>
      <c r="C591" s="60" t="s">
        <v>1398</v>
      </c>
      <c r="D591" s="26">
        <v>8</v>
      </c>
      <c r="E591" s="27">
        <v>5.5</v>
      </c>
      <c r="F591" s="27">
        <v>880</v>
      </c>
      <c r="G591" s="22">
        <f t="shared" si="77"/>
        <v>55</v>
      </c>
      <c r="H591" s="22">
        <f t="shared" si="78"/>
        <v>8800</v>
      </c>
      <c r="I591" s="29">
        <f>H591+G591</f>
        <v>8855</v>
      </c>
    </row>
    <row r="592" spans="1:9" s="9" customFormat="1" ht="14.25" customHeight="1">
      <c r="A592" s="83" t="s">
        <v>612</v>
      </c>
      <c r="B592" s="46" t="s">
        <v>716</v>
      </c>
      <c r="C592" s="60" t="s">
        <v>1413</v>
      </c>
      <c r="D592" s="26">
        <v>10</v>
      </c>
      <c r="E592" s="27">
        <v>5.5</v>
      </c>
      <c r="F592" s="27">
        <v>880</v>
      </c>
      <c r="G592" s="22">
        <f t="shared" si="77"/>
        <v>68.75</v>
      </c>
      <c r="H592" s="22">
        <f t="shared" si="78"/>
        <v>11000</v>
      </c>
      <c r="I592" s="29">
        <f aca="true" t="shared" si="79" ref="I592:I605">H592+G592</f>
        <v>11068.75</v>
      </c>
    </row>
    <row r="593" spans="1:9" s="9" customFormat="1" ht="14.25" customHeight="1">
      <c r="A593" s="83" t="s">
        <v>613</v>
      </c>
      <c r="B593" s="43" t="s">
        <v>599</v>
      </c>
      <c r="C593" s="60" t="s">
        <v>1399</v>
      </c>
      <c r="D593" s="26">
        <v>30</v>
      </c>
      <c r="E593" s="27">
        <v>22</v>
      </c>
      <c r="F593" s="27">
        <v>4.4</v>
      </c>
      <c r="G593" s="22">
        <f t="shared" si="77"/>
        <v>825</v>
      </c>
      <c r="H593" s="22">
        <f t="shared" si="78"/>
        <v>165</v>
      </c>
      <c r="I593" s="29">
        <f t="shared" si="79"/>
        <v>990</v>
      </c>
    </row>
    <row r="594" spans="1:9" s="9" customFormat="1" ht="26.25" customHeight="1">
      <c r="A594" s="83" t="s">
        <v>614</v>
      </c>
      <c r="B594" s="43" t="s">
        <v>1443</v>
      </c>
      <c r="C594" s="60" t="s">
        <v>1413</v>
      </c>
      <c r="D594" s="26">
        <v>20</v>
      </c>
      <c r="E594" s="27">
        <v>55</v>
      </c>
      <c r="F594" s="27">
        <v>660</v>
      </c>
      <c r="G594" s="22">
        <f t="shared" si="77"/>
        <v>1375</v>
      </c>
      <c r="H594" s="22">
        <f t="shared" si="78"/>
        <v>16500</v>
      </c>
      <c r="I594" s="29">
        <f t="shared" si="79"/>
        <v>17875</v>
      </c>
    </row>
    <row r="595" spans="1:9" s="5" customFormat="1" ht="15" customHeight="1">
      <c r="A595" s="83" t="s">
        <v>615</v>
      </c>
      <c r="B595" s="46" t="s">
        <v>1460</v>
      </c>
      <c r="C595" s="60" t="s">
        <v>1413</v>
      </c>
      <c r="D595" s="26">
        <v>10</v>
      </c>
      <c r="E595" s="27">
        <v>55</v>
      </c>
      <c r="F595" s="27">
        <v>55</v>
      </c>
      <c r="G595" s="22">
        <f t="shared" si="77"/>
        <v>687.5</v>
      </c>
      <c r="H595" s="22">
        <f t="shared" si="78"/>
        <v>687.5</v>
      </c>
      <c r="I595" s="29">
        <f t="shared" si="79"/>
        <v>1375</v>
      </c>
    </row>
    <row r="596" spans="1:9" s="11" customFormat="1" ht="15" customHeight="1">
      <c r="A596" s="83" t="s">
        <v>616</v>
      </c>
      <c r="B596" s="46" t="s">
        <v>1441</v>
      </c>
      <c r="C596" s="60" t="s">
        <v>1414</v>
      </c>
      <c r="D596" s="26">
        <v>50</v>
      </c>
      <c r="E596" s="27">
        <v>110</v>
      </c>
      <c r="F596" s="27">
        <v>110</v>
      </c>
      <c r="G596" s="22">
        <f t="shared" si="77"/>
        <v>6875</v>
      </c>
      <c r="H596" s="22">
        <f t="shared" si="78"/>
        <v>6875</v>
      </c>
      <c r="I596" s="29">
        <f t="shared" si="79"/>
        <v>13750</v>
      </c>
    </row>
    <row r="597" spans="1:9" s="11" customFormat="1" ht="15" customHeight="1">
      <c r="A597" s="83" t="s">
        <v>617</v>
      </c>
      <c r="B597" s="46" t="s">
        <v>1442</v>
      </c>
      <c r="C597" s="60" t="s">
        <v>1414</v>
      </c>
      <c r="D597" s="26">
        <v>10</v>
      </c>
      <c r="E597" s="27">
        <v>55</v>
      </c>
      <c r="F597" s="27">
        <v>3850</v>
      </c>
      <c r="G597" s="22">
        <f t="shared" si="77"/>
        <v>687.5</v>
      </c>
      <c r="H597" s="22">
        <f t="shared" si="78"/>
        <v>48125</v>
      </c>
      <c r="I597" s="29">
        <f t="shared" si="79"/>
        <v>48812.5</v>
      </c>
    </row>
    <row r="598" spans="1:9" s="8" customFormat="1" ht="17.25" customHeight="1">
      <c r="A598" s="83" t="s">
        <v>618</v>
      </c>
      <c r="B598" s="46" t="s">
        <v>1444</v>
      </c>
      <c r="C598" s="60" t="s">
        <v>1399</v>
      </c>
      <c r="D598" s="26">
        <v>30</v>
      </c>
      <c r="E598" s="27">
        <v>55</v>
      </c>
      <c r="F598" s="27">
        <v>165</v>
      </c>
      <c r="G598" s="22">
        <f t="shared" si="77"/>
        <v>2062.5</v>
      </c>
      <c r="H598" s="22">
        <f t="shared" si="78"/>
        <v>6187.5</v>
      </c>
      <c r="I598" s="29">
        <f t="shared" si="79"/>
        <v>8250</v>
      </c>
    </row>
    <row r="599" spans="1:9" s="9" customFormat="1" ht="14.25" customHeight="1">
      <c r="A599" s="83" t="s">
        <v>619</v>
      </c>
      <c r="B599" s="43" t="s">
        <v>1805</v>
      </c>
      <c r="C599" s="60" t="s">
        <v>1397</v>
      </c>
      <c r="D599" s="26">
        <v>80</v>
      </c>
      <c r="E599" s="27">
        <v>5</v>
      </c>
      <c r="F599" s="27">
        <v>60</v>
      </c>
      <c r="G599" s="22">
        <f t="shared" si="77"/>
        <v>500</v>
      </c>
      <c r="H599" s="22">
        <f t="shared" si="78"/>
        <v>6000</v>
      </c>
      <c r="I599" s="29">
        <f t="shared" si="79"/>
        <v>6500</v>
      </c>
    </row>
    <row r="600" spans="1:9" s="11" customFormat="1" ht="14.25" customHeight="1">
      <c r="A600" s="83" t="s">
        <v>620</v>
      </c>
      <c r="B600" s="43" t="s">
        <v>580</v>
      </c>
      <c r="C600" s="60" t="s">
        <v>1397</v>
      </c>
      <c r="D600" s="26">
        <v>60</v>
      </c>
      <c r="E600" s="27">
        <v>5</v>
      </c>
      <c r="F600" s="27">
        <v>60</v>
      </c>
      <c r="G600" s="22">
        <f t="shared" si="77"/>
        <v>375</v>
      </c>
      <c r="H600" s="22">
        <f t="shared" si="78"/>
        <v>4500</v>
      </c>
      <c r="I600" s="29">
        <f t="shared" si="79"/>
        <v>4875</v>
      </c>
    </row>
    <row r="601" spans="1:9" s="11" customFormat="1" ht="14.25" customHeight="1">
      <c r="A601" s="83" t="s">
        <v>762</v>
      </c>
      <c r="B601" s="43" t="s">
        <v>1806</v>
      </c>
      <c r="C601" s="60" t="s">
        <v>1397</v>
      </c>
      <c r="D601" s="26">
        <v>22</v>
      </c>
      <c r="E601" s="27">
        <v>5</v>
      </c>
      <c r="F601" s="27">
        <v>60</v>
      </c>
      <c r="G601" s="22">
        <f t="shared" si="77"/>
        <v>137.5</v>
      </c>
      <c r="H601" s="22">
        <f t="shared" si="78"/>
        <v>1650</v>
      </c>
      <c r="I601" s="29">
        <f t="shared" si="79"/>
        <v>1787.5</v>
      </c>
    </row>
    <row r="602" spans="1:9" s="11" customFormat="1" ht="25.5" customHeight="1">
      <c r="A602" s="83" t="s">
        <v>763</v>
      </c>
      <c r="B602" s="43" t="s">
        <v>1807</v>
      </c>
      <c r="C602" s="60" t="s">
        <v>1398</v>
      </c>
      <c r="D602" s="26">
        <v>35</v>
      </c>
      <c r="E602" s="27">
        <v>30</v>
      </c>
      <c r="F602" s="27">
        <v>80</v>
      </c>
      <c r="G602" s="22">
        <f t="shared" si="77"/>
        <v>1312.5</v>
      </c>
      <c r="H602" s="22">
        <f t="shared" si="78"/>
        <v>3500</v>
      </c>
      <c r="I602" s="29">
        <f>H602+G602</f>
        <v>4812.5</v>
      </c>
    </row>
    <row r="603" spans="1:9" s="11" customFormat="1" ht="14.25" customHeight="1">
      <c r="A603" s="83" t="s">
        <v>621</v>
      </c>
      <c r="B603" s="46" t="s">
        <v>1808</v>
      </c>
      <c r="C603" s="60" t="s">
        <v>1397</v>
      </c>
      <c r="D603" s="26">
        <v>170</v>
      </c>
      <c r="E603" s="27">
        <v>10</v>
      </c>
      <c r="F603" s="27">
        <v>105</v>
      </c>
      <c r="G603" s="22">
        <f t="shared" si="77"/>
        <v>2125</v>
      </c>
      <c r="H603" s="22">
        <f t="shared" si="78"/>
        <v>22312.5</v>
      </c>
      <c r="I603" s="29">
        <f t="shared" si="79"/>
        <v>24437.5</v>
      </c>
    </row>
    <row r="604" spans="1:9" s="11" customFormat="1" ht="14.25" customHeight="1">
      <c r="A604" s="83" t="s">
        <v>622</v>
      </c>
      <c r="B604" s="46" t="s">
        <v>1809</v>
      </c>
      <c r="C604" s="60" t="s">
        <v>1414</v>
      </c>
      <c r="D604" s="26">
        <v>10</v>
      </c>
      <c r="E604" s="27">
        <v>150</v>
      </c>
      <c r="F604" s="27">
        <v>350</v>
      </c>
      <c r="G604" s="22">
        <f t="shared" si="77"/>
        <v>1875</v>
      </c>
      <c r="H604" s="22">
        <f t="shared" si="78"/>
        <v>4375</v>
      </c>
      <c r="I604" s="29">
        <f t="shared" si="79"/>
        <v>6250</v>
      </c>
    </row>
    <row r="605" spans="1:9" s="4" customFormat="1" ht="14.25" customHeight="1">
      <c r="A605" s="83" t="s">
        <v>623</v>
      </c>
      <c r="B605" s="46" t="s">
        <v>1810</v>
      </c>
      <c r="C605" s="60" t="s">
        <v>1399</v>
      </c>
      <c r="D605" s="26">
        <v>20</v>
      </c>
      <c r="E605" s="27">
        <v>90</v>
      </c>
      <c r="F605" s="27">
        <v>5</v>
      </c>
      <c r="G605" s="22">
        <f t="shared" si="77"/>
        <v>2250</v>
      </c>
      <c r="H605" s="22">
        <f t="shared" si="78"/>
        <v>125</v>
      </c>
      <c r="I605" s="29">
        <f t="shared" si="79"/>
        <v>2375</v>
      </c>
    </row>
    <row r="606" spans="1:9" s="126" customFormat="1" ht="15" customHeight="1">
      <c r="A606" s="83" t="s">
        <v>764</v>
      </c>
      <c r="B606" s="90" t="s">
        <v>673</v>
      </c>
      <c r="C606" s="64" t="s">
        <v>1399</v>
      </c>
      <c r="D606" s="26">
        <v>10</v>
      </c>
      <c r="E606" s="121">
        <v>60</v>
      </c>
      <c r="F606" s="122">
        <v>30</v>
      </c>
      <c r="G606" s="22">
        <f t="shared" si="77"/>
        <v>750</v>
      </c>
      <c r="H606" s="22">
        <f t="shared" si="78"/>
        <v>375</v>
      </c>
      <c r="I606" s="29">
        <f>H606+G606</f>
        <v>1125</v>
      </c>
    </row>
    <row r="607" spans="1:9" s="126" customFormat="1" ht="15" customHeight="1">
      <c r="A607" s="83" t="s">
        <v>677</v>
      </c>
      <c r="B607" s="90" t="s">
        <v>674</v>
      </c>
      <c r="C607" s="64" t="s">
        <v>1399</v>
      </c>
      <c r="D607" s="26">
        <v>10</v>
      </c>
      <c r="E607" s="121">
        <v>70</v>
      </c>
      <c r="F607" s="122">
        <v>30</v>
      </c>
      <c r="G607" s="22">
        <f t="shared" si="77"/>
        <v>875</v>
      </c>
      <c r="H607" s="22">
        <f t="shared" si="78"/>
        <v>375</v>
      </c>
      <c r="I607" s="29">
        <f>H607+G607</f>
        <v>1250</v>
      </c>
    </row>
    <row r="608" spans="1:9" s="4" customFormat="1" ht="14.25" customHeight="1">
      <c r="A608" s="83" t="s">
        <v>803</v>
      </c>
      <c r="B608" s="46" t="s">
        <v>678</v>
      </c>
      <c r="C608" s="60" t="s">
        <v>1397</v>
      </c>
      <c r="D608" s="26">
        <v>12</v>
      </c>
      <c r="E608" s="27">
        <v>300</v>
      </c>
      <c r="F608" s="27">
        <v>800</v>
      </c>
      <c r="G608" s="22">
        <f t="shared" si="77"/>
        <v>4500</v>
      </c>
      <c r="H608" s="22">
        <f t="shared" si="78"/>
        <v>12000</v>
      </c>
      <c r="I608" s="29">
        <f>H608+G608</f>
        <v>16500</v>
      </c>
    </row>
    <row r="609" spans="1:9" s="3" customFormat="1" ht="12.75">
      <c r="A609" s="79" t="s">
        <v>1873</v>
      </c>
      <c r="B609" s="45" t="s">
        <v>1452</v>
      </c>
      <c r="C609" s="58"/>
      <c r="D609" s="28"/>
      <c r="E609" s="28"/>
      <c r="F609" s="28"/>
      <c r="G609" s="28"/>
      <c r="H609" s="28"/>
      <c r="I609" s="80"/>
    </row>
    <row r="610" spans="1:9" s="2" customFormat="1" ht="12.75">
      <c r="A610" s="83" t="s">
        <v>624</v>
      </c>
      <c r="B610" s="43" t="s">
        <v>1451</v>
      </c>
      <c r="C610" s="63" t="s">
        <v>1399</v>
      </c>
      <c r="D610" s="26">
        <v>8</v>
      </c>
      <c r="E610" s="27">
        <v>16.5</v>
      </c>
      <c r="F610" s="27">
        <v>500.5</v>
      </c>
      <c r="G610" s="22">
        <f aca="true" t="shared" si="80" ref="G610:G620">ROUND((D610*E610*$G$14)+(D610*E610),2)</f>
        <v>165</v>
      </c>
      <c r="H610" s="22">
        <f aca="true" t="shared" si="81" ref="H610:H620">ROUND((D610*F610*$H$14)+(D610*F610),2)</f>
        <v>5005</v>
      </c>
      <c r="I610" s="29">
        <f aca="true" t="shared" si="82" ref="I610:I620">H610+G610</f>
        <v>5170</v>
      </c>
    </row>
    <row r="611" spans="1:9" s="2" customFormat="1" ht="17.25" customHeight="1">
      <c r="A611" s="83" t="s">
        <v>625</v>
      </c>
      <c r="B611" s="43" t="s">
        <v>1386</v>
      </c>
      <c r="C611" s="63" t="s">
        <v>1399</v>
      </c>
      <c r="D611" s="26">
        <v>10</v>
      </c>
      <c r="E611" s="27">
        <v>16.5</v>
      </c>
      <c r="F611" s="27">
        <v>121</v>
      </c>
      <c r="G611" s="22">
        <f t="shared" si="80"/>
        <v>206.25</v>
      </c>
      <c r="H611" s="22">
        <f t="shared" si="81"/>
        <v>1512.5</v>
      </c>
      <c r="I611" s="29">
        <f t="shared" si="82"/>
        <v>1718.75</v>
      </c>
    </row>
    <row r="612" spans="1:9" s="2" customFormat="1" ht="12.75">
      <c r="A612" s="83" t="s">
        <v>626</v>
      </c>
      <c r="B612" s="43" t="s">
        <v>1382</v>
      </c>
      <c r="C612" s="63" t="s">
        <v>1399</v>
      </c>
      <c r="D612" s="26">
        <v>30</v>
      </c>
      <c r="E612" s="27">
        <v>16.5</v>
      </c>
      <c r="F612" s="27">
        <v>132</v>
      </c>
      <c r="G612" s="22">
        <f t="shared" si="80"/>
        <v>618.75</v>
      </c>
      <c r="H612" s="22">
        <f t="shared" si="81"/>
        <v>4950</v>
      </c>
      <c r="I612" s="29">
        <f t="shared" si="82"/>
        <v>5568.75</v>
      </c>
    </row>
    <row r="613" spans="1:9" s="2" customFormat="1" ht="12.75">
      <c r="A613" s="83" t="s">
        <v>627</v>
      </c>
      <c r="B613" s="43" t="s">
        <v>1387</v>
      </c>
      <c r="C613" s="63" t="s">
        <v>1399</v>
      </c>
      <c r="D613" s="26">
        <v>10</v>
      </c>
      <c r="E613" s="27">
        <v>16.5</v>
      </c>
      <c r="F613" s="27">
        <v>165</v>
      </c>
      <c r="G613" s="22">
        <f t="shared" si="80"/>
        <v>206.25</v>
      </c>
      <c r="H613" s="22">
        <f t="shared" si="81"/>
        <v>2062.5</v>
      </c>
      <c r="I613" s="29">
        <f t="shared" si="82"/>
        <v>2268.75</v>
      </c>
    </row>
    <row r="614" spans="1:9" s="2" customFormat="1" ht="12.75">
      <c r="A614" s="83" t="s">
        <v>628</v>
      </c>
      <c r="B614" s="43" t="s">
        <v>1467</v>
      </c>
      <c r="C614" s="63" t="s">
        <v>1399</v>
      </c>
      <c r="D614" s="26">
        <v>20</v>
      </c>
      <c r="E614" s="27">
        <v>11</v>
      </c>
      <c r="F614" s="27">
        <v>16.5</v>
      </c>
      <c r="G614" s="22">
        <f t="shared" si="80"/>
        <v>275</v>
      </c>
      <c r="H614" s="22">
        <f t="shared" si="81"/>
        <v>412.5</v>
      </c>
      <c r="I614" s="29">
        <f t="shared" si="82"/>
        <v>687.5</v>
      </c>
    </row>
    <row r="615" spans="1:9" s="2" customFormat="1" ht="12.75">
      <c r="A615" s="83" t="s">
        <v>629</v>
      </c>
      <c r="B615" s="43" t="s">
        <v>1484</v>
      </c>
      <c r="C615" s="63" t="s">
        <v>1399</v>
      </c>
      <c r="D615" s="26">
        <v>8</v>
      </c>
      <c r="E615" s="27">
        <v>38.5</v>
      </c>
      <c r="F615" s="27">
        <v>220</v>
      </c>
      <c r="G615" s="22">
        <f t="shared" si="80"/>
        <v>385</v>
      </c>
      <c r="H615" s="22">
        <f t="shared" si="81"/>
        <v>2200</v>
      </c>
      <c r="I615" s="29">
        <f t="shared" si="82"/>
        <v>2585</v>
      </c>
    </row>
    <row r="616" spans="1:9" s="2" customFormat="1" ht="13.5" customHeight="1">
      <c r="A616" s="83" t="s">
        <v>630</v>
      </c>
      <c r="B616" s="43" t="s">
        <v>1485</v>
      </c>
      <c r="C616" s="63" t="s">
        <v>1399</v>
      </c>
      <c r="D616" s="26">
        <v>8</v>
      </c>
      <c r="E616" s="27">
        <v>16.5</v>
      </c>
      <c r="F616" s="27">
        <v>605</v>
      </c>
      <c r="G616" s="22">
        <f t="shared" si="80"/>
        <v>165</v>
      </c>
      <c r="H616" s="22">
        <f t="shared" si="81"/>
        <v>6050</v>
      </c>
      <c r="I616" s="29">
        <f t="shared" si="82"/>
        <v>6215</v>
      </c>
    </row>
    <row r="617" spans="1:9" s="2" customFormat="1" ht="12.75">
      <c r="A617" s="83" t="s">
        <v>631</v>
      </c>
      <c r="B617" s="43" t="s">
        <v>1385</v>
      </c>
      <c r="C617" s="63" t="s">
        <v>1398</v>
      </c>
      <c r="D617" s="26">
        <v>20</v>
      </c>
      <c r="E617" s="27">
        <v>2.2</v>
      </c>
      <c r="F617" s="27">
        <v>16.5</v>
      </c>
      <c r="G617" s="22">
        <f t="shared" si="80"/>
        <v>55</v>
      </c>
      <c r="H617" s="22">
        <f t="shared" si="81"/>
        <v>412.5</v>
      </c>
      <c r="I617" s="29">
        <f t="shared" si="82"/>
        <v>467.5</v>
      </c>
    </row>
    <row r="618" spans="1:9" s="2" customFormat="1" ht="25.5" customHeight="1">
      <c r="A618" s="83" t="s">
        <v>632</v>
      </c>
      <c r="B618" s="90" t="s">
        <v>1522</v>
      </c>
      <c r="C618" s="63" t="s">
        <v>1399</v>
      </c>
      <c r="D618" s="26">
        <v>20</v>
      </c>
      <c r="E618" s="27">
        <v>10</v>
      </c>
      <c r="F618" s="27">
        <v>44</v>
      </c>
      <c r="G618" s="22">
        <f t="shared" si="80"/>
        <v>250</v>
      </c>
      <c r="H618" s="22">
        <f t="shared" si="81"/>
        <v>1100</v>
      </c>
      <c r="I618" s="29">
        <f t="shared" si="82"/>
        <v>1350</v>
      </c>
    </row>
    <row r="619" spans="1:9" s="2" customFormat="1" ht="42" customHeight="1">
      <c r="A619" s="83" t="s">
        <v>633</v>
      </c>
      <c r="B619" s="90" t="s">
        <v>1486</v>
      </c>
      <c r="C619" s="64" t="s">
        <v>1398</v>
      </c>
      <c r="D619" s="26">
        <v>12</v>
      </c>
      <c r="E619" s="27">
        <v>220</v>
      </c>
      <c r="F619" s="27">
        <v>300</v>
      </c>
      <c r="G619" s="22">
        <f t="shared" si="80"/>
        <v>3300</v>
      </c>
      <c r="H619" s="22">
        <f t="shared" si="81"/>
        <v>4500</v>
      </c>
      <c r="I619" s="29">
        <f t="shared" si="82"/>
        <v>7800</v>
      </c>
    </row>
    <row r="620" spans="1:9" s="2" customFormat="1" ht="17.25" customHeight="1">
      <c r="A620" s="83" t="s">
        <v>634</v>
      </c>
      <c r="B620" s="53" t="s">
        <v>1886</v>
      </c>
      <c r="C620" s="64" t="s">
        <v>1447</v>
      </c>
      <c r="D620" s="26">
        <v>4</v>
      </c>
      <c r="E620" s="27">
        <v>55</v>
      </c>
      <c r="F620" s="27">
        <v>275</v>
      </c>
      <c r="G620" s="22">
        <f t="shared" si="80"/>
        <v>275</v>
      </c>
      <c r="H620" s="22">
        <f t="shared" si="81"/>
        <v>1375</v>
      </c>
      <c r="I620" s="29">
        <f t="shared" si="82"/>
        <v>1650</v>
      </c>
    </row>
    <row r="621" spans="1:9" s="3" customFormat="1" ht="12.75">
      <c r="A621" s="79" t="s">
        <v>670</v>
      </c>
      <c r="B621" s="45" t="s">
        <v>668</v>
      </c>
      <c r="C621" s="58"/>
      <c r="D621" s="58"/>
      <c r="E621" s="28"/>
      <c r="F621" s="28"/>
      <c r="G621" s="28"/>
      <c r="H621" s="28"/>
      <c r="I621" s="80"/>
    </row>
    <row r="622" spans="1:9" s="123" customFormat="1" ht="172.5" customHeight="1">
      <c r="A622" s="83" t="s">
        <v>671</v>
      </c>
      <c r="B622" s="120" t="s">
        <v>676</v>
      </c>
      <c r="C622" s="125" t="s">
        <v>669</v>
      </c>
      <c r="D622" s="26">
        <v>54</v>
      </c>
      <c r="E622" s="121">
        <v>250.65</v>
      </c>
      <c r="F622" s="122">
        <v>279.59</v>
      </c>
      <c r="G622" s="22">
        <f>ROUND((D622*E622*$G$14)+(D622*E622),2)</f>
        <v>16918.88</v>
      </c>
      <c r="H622" s="22">
        <f>ROUND((D622*F622*$H$14)+(D622*F622),2)</f>
        <v>18872.33</v>
      </c>
      <c r="I622" s="29">
        <f>H622+G622</f>
        <v>35791.21</v>
      </c>
    </row>
    <row r="623" spans="1:9" s="123" customFormat="1" ht="185.25" customHeight="1">
      <c r="A623" s="83" t="s">
        <v>672</v>
      </c>
      <c r="B623" s="120" t="s">
        <v>675</v>
      </c>
      <c r="C623" s="125" t="s">
        <v>669</v>
      </c>
      <c r="D623" s="26">
        <v>10</v>
      </c>
      <c r="E623" s="121">
        <v>480.75</v>
      </c>
      <c r="F623" s="122">
        <v>941.35</v>
      </c>
      <c r="G623" s="22">
        <f>ROUND((D623*E623*$G$14)+(D623*E623),2)</f>
        <v>6009.38</v>
      </c>
      <c r="H623" s="22">
        <f>ROUND((D623*F623*$H$14)+(D623*F623),2)</f>
        <v>11766.88</v>
      </c>
      <c r="I623" s="29">
        <f>H623+G623</f>
        <v>17776.26</v>
      </c>
    </row>
    <row r="624" spans="1:9" s="3" customFormat="1" ht="12.75">
      <c r="A624" s="79">
        <v>21</v>
      </c>
      <c r="B624" s="45" t="s">
        <v>1381</v>
      </c>
      <c r="C624" s="58"/>
      <c r="D624" s="28"/>
      <c r="E624" s="28"/>
      <c r="F624" s="28"/>
      <c r="G624" s="28"/>
      <c r="H624" s="28"/>
      <c r="I624" s="80"/>
    </row>
    <row r="625" spans="1:9" s="5" customFormat="1" ht="17.25" customHeight="1">
      <c r="A625" s="83" t="s">
        <v>635</v>
      </c>
      <c r="B625" s="43" t="s">
        <v>546</v>
      </c>
      <c r="C625" s="60" t="s">
        <v>1397</v>
      </c>
      <c r="D625" s="26">
        <v>3500</v>
      </c>
      <c r="E625" s="27">
        <v>0.5</v>
      </c>
      <c r="F625" s="27">
        <v>0.3</v>
      </c>
      <c r="G625" s="22">
        <f>ROUND((D625*E625*$G$14)+(D625*E625),2)</f>
        <v>2187.5</v>
      </c>
      <c r="H625" s="22">
        <f>ROUND((D625*F625*$H$14)+(D625*F625),2)</f>
        <v>1312.5</v>
      </c>
      <c r="I625" s="29">
        <f>H625+G625</f>
        <v>3500</v>
      </c>
    </row>
    <row r="626" spans="1:9" ht="17.25" customHeight="1">
      <c r="A626" s="83" t="s">
        <v>636</v>
      </c>
      <c r="B626" s="46" t="s">
        <v>717</v>
      </c>
      <c r="C626" s="61" t="s">
        <v>1397</v>
      </c>
      <c r="D626" s="26">
        <v>150</v>
      </c>
      <c r="E626" s="27">
        <v>20</v>
      </c>
      <c r="F626" s="27">
        <v>7</v>
      </c>
      <c r="G626" s="22">
        <f>ROUND((D626*E626*$G$14)+(D626*E626),2)</f>
        <v>3750</v>
      </c>
      <c r="H626" s="22">
        <f>ROUND((D626*F626*$H$14)+(D626*F626),2)</f>
        <v>1312.5</v>
      </c>
      <c r="I626" s="29">
        <f>H626+G626</f>
        <v>5062.5</v>
      </c>
    </row>
    <row r="627" spans="1:9" s="3" customFormat="1" ht="14.25" customHeight="1">
      <c r="A627" s="84"/>
      <c r="B627" s="85" t="s">
        <v>1464</v>
      </c>
      <c r="C627" s="86"/>
      <c r="D627" s="87"/>
      <c r="E627" s="87"/>
      <c r="F627" s="87"/>
      <c r="G627" s="88"/>
      <c r="H627" s="88"/>
      <c r="I627" s="89">
        <f>SUM(I16:I626)</f>
        <v>4999874.64</v>
      </c>
    </row>
    <row r="630" spans="1:4" ht="12.75">
      <c r="A630" s="148" t="s">
        <v>817</v>
      </c>
      <c r="B630" s="149"/>
      <c r="C630" s="150"/>
      <c r="D630" s="151"/>
    </row>
    <row r="631" spans="1:4" ht="12.75">
      <c r="A631" s="152" t="s">
        <v>818</v>
      </c>
      <c r="B631" s="153"/>
      <c r="C631" s="154" t="s">
        <v>819</v>
      </c>
      <c r="D631" s="155"/>
    </row>
    <row r="632" spans="1:4" ht="15.75">
      <c r="A632" s="156" t="s">
        <v>820</v>
      </c>
      <c r="B632" s="157"/>
      <c r="C632" s="158">
        <v>97108</v>
      </c>
      <c r="D632" s="159"/>
    </row>
    <row r="633" spans="1:4" ht="12.75">
      <c r="A633" s="160" t="s">
        <v>821</v>
      </c>
      <c r="B633" s="161"/>
      <c r="C633" s="162"/>
      <c r="D633" s="155"/>
    </row>
    <row r="634" spans="1:4" ht="17.25" customHeight="1">
      <c r="A634" s="163"/>
      <c r="B634" s="164"/>
      <c r="C634" s="165"/>
      <c r="D634" s="166"/>
    </row>
  </sheetData>
  <sheetProtection/>
  <mergeCells count="11">
    <mergeCell ref="I12:I13"/>
    <mergeCell ref="F13:F14"/>
    <mergeCell ref="A12:A14"/>
    <mergeCell ref="B12:B14"/>
    <mergeCell ref="A10:B11"/>
    <mergeCell ref="E13:E14"/>
    <mergeCell ref="A9:I9"/>
    <mergeCell ref="C12:C14"/>
    <mergeCell ref="D12:D14"/>
    <mergeCell ref="E12:F12"/>
    <mergeCell ref="G12:H12"/>
  </mergeCells>
  <printOptions horizontalCentered="1"/>
  <pageMargins left="0" right="0" top="0.4724409448818898" bottom="0.4724409448818898" header="0.31496062992125984" footer="0.2755905511811024"/>
  <pageSetup firstPageNumber="1" useFirstPageNumber="1" fitToHeight="18" fitToWidth="1" horizontalDpi="600" verticalDpi="600" orientation="landscape" scale="71" r:id="rId4"/>
  <headerFooter alignWithMargins="0">
    <oddFooter>&amp;RPágina &amp;P</oddFooter>
  </headerFooter>
  <drawing r:id="rId3"/>
  <legacyDrawing r:id="rId2"/>
  <oleObjects>
    <oleObject progId="Figura do Microsoft Word" shapeId="1272813" r:id="rId1"/>
  </oleObjects>
</worksheet>
</file>

<file path=xl/worksheets/sheet2.xml><?xml version="1.0" encoding="utf-8"?>
<worksheet xmlns="http://schemas.openxmlformats.org/spreadsheetml/2006/main" xmlns:r="http://schemas.openxmlformats.org/officeDocument/2006/relationships">
  <dimension ref="A1:O637"/>
  <sheetViews>
    <sheetView zoomScale="70" zoomScaleNormal="70" zoomScalePageLayoutView="0" workbookViewId="0" topLeftCell="A630">
      <selection activeCell="A633" sqref="A633:A637"/>
    </sheetView>
  </sheetViews>
  <sheetFormatPr defaultColWidth="9.140625" defaultRowHeight="12.75"/>
  <cols>
    <col min="2" max="2" width="91.421875" style="313" customWidth="1"/>
    <col min="4" max="4" width="11.140625" style="0" customWidth="1"/>
    <col min="5" max="5" width="11.8515625" style="0" customWidth="1"/>
    <col min="6" max="6" width="10.7109375" style="0" customWidth="1"/>
    <col min="7" max="7" width="11.8515625" style="0" customWidth="1"/>
    <col min="8" max="8" width="11.140625" style="0" customWidth="1"/>
    <col min="9" max="9" width="14.28125" style="0" customWidth="1"/>
    <col min="11" max="11" width="13.28125" style="0" customWidth="1"/>
    <col min="12" max="12" width="15.57421875" style="0" customWidth="1"/>
    <col min="13" max="13" width="14.00390625" style="328" customWidth="1"/>
    <col min="14" max="14" width="3.8515625" style="19" customWidth="1"/>
    <col min="15" max="15" width="9.140625" style="19" customWidth="1"/>
  </cols>
  <sheetData>
    <row r="1" spans="1:14" ht="12.75">
      <c r="A1" s="609"/>
      <c r="B1" s="609"/>
      <c r="C1" s="610"/>
      <c r="D1" s="610"/>
      <c r="E1" s="610"/>
      <c r="F1" s="178"/>
      <c r="G1" s="179"/>
      <c r="H1" s="180"/>
      <c r="I1" s="181" t="s">
        <v>822</v>
      </c>
      <c r="J1" s="182"/>
      <c r="K1" s="182"/>
      <c r="L1" s="182"/>
      <c r="M1" s="314"/>
      <c r="N1" s="183"/>
    </row>
    <row r="2" spans="1:14" ht="22.5" customHeight="1">
      <c r="A2" s="609"/>
      <c r="B2" s="609"/>
      <c r="C2" s="610"/>
      <c r="D2" s="610"/>
      <c r="E2" s="610"/>
      <c r="F2" s="184"/>
      <c r="G2" s="185"/>
      <c r="H2" s="186"/>
      <c r="I2" s="187" t="s">
        <v>823</v>
      </c>
      <c r="J2" s="611" t="s">
        <v>501</v>
      </c>
      <c r="K2" s="611"/>
      <c r="L2" s="611"/>
      <c r="M2" s="612"/>
      <c r="N2" s="183"/>
    </row>
    <row r="3" spans="1:14" ht="12.75" customHeight="1">
      <c r="A3" s="609"/>
      <c r="B3" s="609"/>
      <c r="C3" s="610"/>
      <c r="D3" s="610"/>
      <c r="E3" s="610"/>
      <c r="F3" s="184"/>
      <c r="G3" s="185"/>
      <c r="H3" s="186"/>
      <c r="I3" s="188" t="s">
        <v>824</v>
      </c>
      <c r="J3" s="613"/>
      <c r="K3" s="613"/>
      <c r="L3" s="613"/>
      <c r="M3" s="614"/>
      <c r="N3" s="183"/>
    </row>
    <row r="4" spans="1:14" ht="20.25" customHeight="1">
      <c r="A4" s="609"/>
      <c r="B4" s="609"/>
      <c r="C4" s="610"/>
      <c r="D4" s="610"/>
      <c r="E4" s="610"/>
      <c r="F4" s="184"/>
      <c r="G4" s="189"/>
      <c r="H4" s="190"/>
      <c r="I4" s="191"/>
      <c r="J4" s="615" t="s">
        <v>502</v>
      </c>
      <c r="K4" s="615"/>
      <c r="L4" s="615"/>
      <c r="M4" s="616"/>
      <c r="N4" s="183"/>
    </row>
    <row r="5" spans="1:14" ht="15.75" customHeight="1">
      <c r="A5" s="609"/>
      <c r="B5" s="609"/>
      <c r="C5" s="610"/>
      <c r="D5" s="610"/>
      <c r="E5" s="610"/>
      <c r="F5" s="184"/>
      <c r="G5" s="189"/>
      <c r="H5" s="190"/>
      <c r="I5" s="192"/>
      <c r="J5" s="193" t="s">
        <v>825</v>
      </c>
      <c r="K5" s="194"/>
      <c r="L5" s="195" t="s">
        <v>500</v>
      </c>
      <c r="M5" s="315"/>
      <c r="N5" s="183"/>
    </row>
    <row r="6" spans="1:14" ht="12.75">
      <c r="A6" s="609"/>
      <c r="B6" s="609"/>
      <c r="C6" s="610"/>
      <c r="D6" s="610"/>
      <c r="E6" s="610"/>
      <c r="F6" s="184"/>
      <c r="G6" s="189"/>
      <c r="H6" s="190"/>
      <c r="I6" s="192"/>
      <c r="J6" s="192"/>
      <c r="K6" s="192"/>
      <c r="L6" s="192"/>
      <c r="M6" s="316"/>
      <c r="N6" s="183"/>
    </row>
    <row r="7" spans="1:14" ht="15.75" customHeight="1">
      <c r="A7" s="609"/>
      <c r="B7" s="609"/>
      <c r="C7" s="610"/>
      <c r="D7" s="610"/>
      <c r="E7" s="610"/>
      <c r="F7" s="184"/>
      <c r="G7" s="196"/>
      <c r="H7" s="197"/>
      <c r="I7" s="198"/>
      <c r="J7" s="199" t="s">
        <v>826</v>
      </c>
      <c r="K7" s="200"/>
      <c r="L7" s="617">
        <v>41004</v>
      </c>
      <c r="M7" s="617"/>
      <c r="N7" s="183"/>
    </row>
    <row r="8" spans="1:14" ht="12.75">
      <c r="A8" s="201"/>
      <c r="B8" s="202"/>
      <c r="C8" s="184"/>
      <c r="D8" s="203"/>
      <c r="E8" s="204"/>
      <c r="F8" s="184"/>
      <c r="G8" s="196"/>
      <c r="H8" s="197"/>
      <c r="I8" s="198"/>
      <c r="J8" s="198"/>
      <c r="K8" s="198"/>
      <c r="L8" s="198"/>
      <c r="M8" s="317"/>
      <c r="N8" s="183"/>
    </row>
    <row r="9" spans="1:14" ht="20.25">
      <c r="A9" s="205" t="s">
        <v>827</v>
      </c>
      <c r="B9" s="206"/>
      <c r="C9" s="207"/>
      <c r="D9" s="208"/>
      <c r="E9" s="209"/>
      <c r="F9" s="209"/>
      <c r="G9" s="209"/>
      <c r="H9" s="209"/>
      <c r="I9" s="210"/>
      <c r="J9" s="210"/>
      <c r="K9" s="210"/>
      <c r="L9" s="210"/>
      <c r="M9" s="318"/>
      <c r="N9" s="211"/>
    </row>
    <row r="10" spans="1:15" s="8" customFormat="1" ht="12.75" customHeight="1">
      <c r="A10" s="212"/>
      <c r="B10" s="213"/>
      <c r="C10" s="214"/>
      <c r="D10" s="215"/>
      <c r="E10" s="216"/>
      <c r="F10" s="216"/>
      <c r="G10" s="216"/>
      <c r="H10" s="216"/>
      <c r="I10" s="217"/>
      <c r="J10" s="217"/>
      <c r="K10" s="217"/>
      <c r="L10" s="217"/>
      <c r="M10" s="319"/>
      <c r="N10" s="218"/>
      <c r="O10" s="11"/>
    </row>
    <row r="11" spans="1:15" s="226" customFormat="1" ht="12.75" customHeight="1">
      <c r="A11" s="219" t="s">
        <v>828</v>
      </c>
      <c r="B11" s="220"/>
      <c r="C11" s="221"/>
      <c r="D11" s="222"/>
      <c r="E11" s="223"/>
      <c r="F11" s="223"/>
      <c r="G11" s="223"/>
      <c r="H11" s="221"/>
      <c r="I11" s="224"/>
      <c r="J11" s="224"/>
      <c r="K11" s="224"/>
      <c r="L11" s="224"/>
      <c r="M11" s="320"/>
      <c r="N11" s="225"/>
      <c r="O11" s="274"/>
    </row>
    <row r="12" spans="1:15" s="231" customFormat="1" ht="22.5" customHeight="1">
      <c r="A12" s="227" t="s">
        <v>1388</v>
      </c>
      <c r="B12" s="228" t="s">
        <v>829</v>
      </c>
      <c r="C12" s="229" t="s">
        <v>1390</v>
      </c>
      <c r="D12" s="229" t="s">
        <v>830</v>
      </c>
      <c r="E12" s="607" t="s">
        <v>831</v>
      </c>
      <c r="F12" s="607" t="s">
        <v>832</v>
      </c>
      <c r="G12" s="607" t="s">
        <v>833</v>
      </c>
      <c r="H12" s="607" t="s">
        <v>834</v>
      </c>
      <c r="I12" s="607" t="s">
        <v>835</v>
      </c>
      <c r="J12" s="230" t="s">
        <v>836</v>
      </c>
      <c r="K12" s="607" t="s">
        <v>837</v>
      </c>
      <c r="L12" s="607" t="s">
        <v>838</v>
      </c>
      <c r="M12" s="621" t="s">
        <v>839</v>
      </c>
      <c r="N12" s="245">
        <f aca="true" t="shared" si="0" ref="N12:N75">LEN(A12)</f>
        <v>4</v>
      </c>
      <c r="O12" s="18"/>
    </row>
    <row r="13" spans="1:15" s="231" customFormat="1" ht="27" customHeight="1">
      <c r="A13" s="232"/>
      <c r="B13" s="233"/>
      <c r="C13" s="234"/>
      <c r="D13" s="235"/>
      <c r="E13" s="608"/>
      <c r="F13" s="608"/>
      <c r="G13" s="608"/>
      <c r="H13" s="608"/>
      <c r="I13" s="608"/>
      <c r="J13" s="236">
        <v>25</v>
      </c>
      <c r="K13" s="608"/>
      <c r="L13" s="620"/>
      <c r="M13" s="622"/>
      <c r="N13" s="245">
        <f t="shared" si="0"/>
        <v>0</v>
      </c>
      <c r="O13" s="18"/>
    </row>
    <row r="14" spans="1:15" s="8" customFormat="1" ht="18" customHeight="1">
      <c r="A14" s="305" t="s">
        <v>480</v>
      </c>
      <c r="B14" s="288" t="s">
        <v>1363</v>
      </c>
      <c r="C14" s="289"/>
      <c r="D14" s="290"/>
      <c r="E14" s="237"/>
      <c r="F14" s="237"/>
      <c r="G14" s="237"/>
      <c r="H14" s="237"/>
      <c r="I14" s="238">
        <f>SUM(I15:I19)</f>
        <v>51015</v>
      </c>
      <c r="J14" s="238"/>
      <c r="K14" s="238">
        <f>SUM(K15:K19)</f>
        <v>12753.75</v>
      </c>
      <c r="L14" s="238">
        <f>SUM(L15:L19)</f>
        <v>63768.75</v>
      </c>
      <c r="M14" s="321">
        <f>L14/$C$631*100</f>
        <v>1.275</v>
      </c>
      <c r="N14" s="245">
        <f t="shared" si="0"/>
        <v>2</v>
      </c>
      <c r="O14" s="11"/>
    </row>
    <row r="15" spans="1:14" s="11" customFormat="1" ht="26.25" customHeight="1">
      <c r="A15" s="301" t="s">
        <v>849</v>
      </c>
      <c r="B15" s="308" t="s">
        <v>504</v>
      </c>
      <c r="C15" s="276" t="s">
        <v>1480</v>
      </c>
      <c r="D15" s="277">
        <v>10</v>
      </c>
      <c r="E15" s="278">
        <v>340</v>
      </c>
      <c r="F15" s="239">
        <f aca="true" t="shared" si="1" ref="F15:F78">ROUND(D15*E15,2)</f>
        <v>3400</v>
      </c>
      <c r="G15" s="27">
        <v>800</v>
      </c>
      <c r="H15" s="240">
        <f>ROUND(D15*G15,2)</f>
        <v>8000</v>
      </c>
      <c r="I15" s="241">
        <f>(F15+H15)</f>
        <v>11400</v>
      </c>
      <c r="J15" s="241">
        <f aca="true" t="shared" si="2" ref="J15:J78">$J$13</f>
        <v>25</v>
      </c>
      <c r="K15" s="241">
        <f>ROUND(J15/100*I15,2)</f>
        <v>2850</v>
      </c>
      <c r="L15" s="241">
        <f>(I15+K15)</f>
        <v>14250</v>
      </c>
      <c r="M15" s="322"/>
      <c r="N15" s="245">
        <f t="shared" si="0"/>
        <v>5</v>
      </c>
    </row>
    <row r="16" spans="1:14" s="11" customFormat="1" ht="21" customHeight="1">
      <c r="A16" s="301" t="s">
        <v>850</v>
      </c>
      <c r="B16" s="275" t="s">
        <v>503</v>
      </c>
      <c r="C16" s="276" t="s">
        <v>1397</v>
      </c>
      <c r="D16" s="277">
        <v>300</v>
      </c>
      <c r="E16" s="278">
        <v>8.6</v>
      </c>
      <c r="F16" s="239">
        <f t="shared" si="1"/>
        <v>2580</v>
      </c>
      <c r="G16" s="27">
        <v>34</v>
      </c>
      <c r="H16" s="240">
        <f>ROUND(D16*G16,2)</f>
        <v>10200</v>
      </c>
      <c r="I16" s="241">
        <f>(F16+H16)</f>
        <v>12780</v>
      </c>
      <c r="J16" s="241">
        <f t="shared" si="2"/>
        <v>25</v>
      </c>
      <c r="K16" s="241">
        <f>ROUND(J16/100*I16,2)</f>
        <v>3195</v>
      </c>
      <c r="L16" s="241">
        <f>(I16+K16)</f>
        <v>15975</v>
      </c>
      <c r="M16" s="322"/>
      <c r="N16" s="245">
        <f t="shared" si="0"/>
        <v>5</v>
      </c>
    </row>
    <row r="17" spans="1:14" s="11" customFormat="1" ht="21" customHeight="1">
      <c r="A17" s="301" t="s">
        <v>851</v>
      </c>
      <c r="B17" s="279" t="s">
        <v>1960</v>
      </c>
      <c r="C17" s="276" t="s">
        <v>1397</v>
      </c>
      <c r="D17" s="277">
        <v>20</v>
      </c>
      <c r="E17" s="278">
        <v>7</v>
      </c>
      <c r="F17" s="239">
        <f t="shared" si="1"/>
        <v>140</v>
      </c>
      <c r="G17" s="27">
        <v>362</v>
      </c>
      <c r="H17" s="240">
        <f>ROUND(D17*G17,2)</f>
        <v>7240</v>
      </c>
      <c r="I17" s="241">
        <f>(F17+H17)</f>
        <v>7380</v>
      </c>
      <c r="J17" s="241">
        <f t="shared" si="2"/>
        <v>25</v>
      </c>
      <c r="K17" s="241">
        <f>ROUND(J17/100*I17,2)</f>
        <v>1845</v>
      </c>
      <c r="L17" s="241">
        <f>(I17+K17)</f>
        <v>9225</v>
      </c>
      <c r="M17" s="322"/>
      <c r="N17" s="245">
        <f t="shared" si="0"/>
        <v>5</v>
      </c>
    </row>
    <row r="18" spans="1:14" s="11" customFormat="1" ht="21" customHeight="1">
      <c r="A18" s="301" t="s">
        <v>852</v>
      </c>
      <c r="B18" s="275" t="s">
        <v>1470</v>
      </c>
      <c r="C18" s="276" t="s">
        <v>1461</v>
      </c>
      <c r="D18" s="277">
        <v>30</v>
      </c>
      <c r="E18" s="278">
        <v>622</v>
      </c>
      <c r="F18" s="239">
        <f t="shared" si="1"/>
        <v>18660</v>
      </c>
      <c r="G18" s="27">
        <v>4</v>
      </c>
      <c r="H18" s="240">
        <f>ROUND(D18*G18,2)</f>
        <v>120</v>
      </c>
      <c r="I18" s="241">
        <f>(F18+H18)</f>
        <v>18780</v>
      </c>
      <c r="J18" s="241">
        <f t="shared" si="2"/>
        <v>25</v>
      </c>
      <c r="K18" s="241">
        <f>ROUND(J18/100*I18,2)</f>
        <v>4695</v>
      </c>
      <c r="L18" s="241">
        <f>(I18+K18)</f>
        <v>23475</v>
      </c>
      <c r="M18" s="322"/>
      <c r="N18" s="245">
        <f t="shared" si="0"/>
        <v>5</v>
      </c>
    </row>
    <row r="19" spans="1:14" s="11" customFormat="1" ht="26.25" customHeight="1">
      <c r="A19" s="301" t="s">
        <v>853</v>
      </c>
      <c r="B19" s="308" t="s">
        <v>809</v>
      </c>
      <c r="C19" s="276" t="s">
        <v>1397</v>
      </c>
      <c r="D19" s="277">
        <v>30</v>
      </c>
      <c r="E19" s="278">
        <v>5.5</v>
      </c>
      <c r="F19" s="239">
        <f t="shared" si="1"/>
        <v>165</v>
      </c>
      <c r="G19" s="27">
        <v>17</v>
      </c>
      <c r="H19" s="240">
        <f>ROUND(D19*G19,2)</f>
        <v>510</v>
      </c>
      <c r="I19" s="241">
        <f>(F19+H19)</f>
        <v>675</v>
      </c>
      <c r="J19" s="241">
        <f t="shared" si="2"/>
        <v>25</v>
      </c>
      <c r="K19" s="241">
        <f>ROUND(J19/100*I19,2)</f>
        <v>168.75</v>
      </c>
      <c r="L19" s="241">
        <f>(I19+K19)</f>
        <v>843.75</v>
      </c>
      <c r="M19" s="322"/>
      <c r="N19" s="245">
        <f t="shared" si="0"/>
        <v>5</v>
      </c>
    </row>
    <row r="20" spans="1:15" s="8" customFormat="1" ht="18" customHeight="1">
      <c r="A20" s="306" t="s">
        <v>481</v>
      </c>
      <c r="B20" s="45" t="s">
        <v>1482</v>
      </c>
      <c r="C20" s="58"/>
      <c r="D20" s="291"/>
      <c r="E20" s="95"/>
      <c r="F20" s="95"/>
      <c r="G20" s="28"/>
      <c r="H20" s="95"/>
      <c r="I20" s="242">
        <f>SUM(I21:I87)</f>
        <v>66536.5</v>
      </c>
      <c r="J20" s="242"/>
      <c r="K20" s="242">
        <f>SUM(K21:K87)</f>
        <v>16634.13</v>
      </c>
      <c r="L20" s="242">
        <f>SUM(L21:L87)</f>
        <v>83170.63</v>
      </c>
      <c r="M20" s="321">
        <f>L20/$C$631*100</f>
        <v>1.663</v>
      </c>
      <c r="N20" s="245">
        <f t="shared" si="0"/>
        <v>2</v>
      </c>
      <c r="O20" s="11"/>
    </row>
    <row r="21" spans="1:14" s="11" customFormat="1" ht="39" customHeight="1">
      <c r="A21" s="301" t="s">
        <v>854</v>
      </c>
      <c r="B21" s="308" t="s">
        <v>719</v>
      </c>
      <c r="C21" s="276" t="s">
        <v>1397</v>
      </c>
      <c r="D21" s="277">
        <v>3500</v>
      </c>
      <c r="E21" s="278">
        <v>0.5</v>
      </c>
      <c r="F21" s="239">
        <f t="shared" si="1"/>
        <v>1750</v>
      </c>
      <c r="G21" s="27">
        <v>0.4</v>
      </c>
      <c r="H21" s="240">
        <f aca="true" t="shared" si="3" ref="H21:H84">ROUND(D21*G21,2)</f>
        <v>1400</v>
      </c>
      <c r="I21" s="241">
        <f aca="true" t="shared" si="4" ref="I21:I84">(F21+H21)</f>
        <v>3150</v>
      </c>
      <c r="J21" s="241">
        <f t="shared" si="2"/>
        <v>25</v>
      </c>
      <c r="K21" s="241">
        <f aca="true" t="shared" si="5" ref="K21:K84">ROUND(J21/100*I21,2)</f>
        <v>787.5</v>
      </c>
      <c r="L21" s="241">
        <f aca="true" t="shared" si="6" ref="L21:L84">(I21+K21)</f>
        <v>3937.5</v>
      </c>
      <c r="M21" s="322"/>
      <c r="N21" s="245">
        <f t="shared" si="0"/>
        <v>5</v>
      </c>
    </row>
    <row r="22" spans="1:14" s="11" customFormat="1" ht="36" customHeight="1">
      <c r="A22" s="301" t="s">
        <v>855</v>
      </c>
      <c r="B22" s="308" t="s">
        <v>1449</v>
      </c>
      <c r="C22" s="276" t="s">
        <v>1398</v>
      </c>
      <c r="D22" s="277">
        <v>25</v>
      </c>
      <c r="E22" s="278">
        <v>5.5</v>
      </c>
      <c r="F22" s="239">
        <f t="shared" si="1"/>
        <v>137.5</v>
      </c>
      <c r="G22" s="27">
        <v>10</v>
      </c>
      <c r="H22" s="240">
        <f t="shared" si="3"/>
        <v>250</v>
      </c>
      <c r="I22" s="241">
        <f t="shared" si="4"/>
        <v>387.5</v>
      </c>
      <c r="J22" s="241">
        <f t="shared" si="2"/>
        <v>25</v>
      </c>
      <c r="K22" s="241">
        <f t="shared" si="5"/>
        <v>96.88</v>
      </c>
      <c r="L22" s="241">
        <f t="shared" si="6"/>
        <v>484.38</v>
      </c>
      <c r="M22" s="322"/>
      <c r="N22" s="245">
        <f t="shared" si="0"/>
        <v>5</v>
      </c>
    </row>
    <row r="23" spans="1:14" s="11" customFormat="1" ht="19.5" customHeight="1">
      <c r="A23" s="301" t="s">
        <v>856</v>
      </c>
      <c r="B23" s="275" t="s">
        <v>1908</v>
      </c>
      <c r="C23" s="276" t="s">
        <v>1397</v>
      </c>
      <c r="D23" s="277">
        <v>30</v>
      </c>
      <c r="E23" s="278">
        <v>5</v>
      </c>
      <c r="F23" s="239">
        <f t="shared" si="1"/>
        <v>150</v>
      </c>
      <c r="G23" s="124">
        <v>0</v>
      </c>
      <c r="H23" s="240">
        <f t="shared" si="3"/>
        <v>0</v>
      </c>
      <c r="I23" s="241">
        <f t="shared" si="4"/>
        <v>150</v>
      </c>
      <c r="J23" s="241">
        <f t="shared" si="2"/>
        <v>25</v>
      </c>
      <c r="K23" s="241">
        <f t="shared" si="5"/>
        <v>37.5</v>
      </c>
      <c r="L23" s="241">
        <f t="shared" si="6"/>
        <v>187.5</v>
      </c>
      <c r="M23" s="322"/>
      <c r="N23" s="245">
        <f t="shared" si="0"/>
        <v>5</v>
      </c>
    </row>
    <row r="24" spans="1:14" s="11" customFormat="1" ht="19.5" customHeight="1">
      <c r="A24" s="301" t="s">
        <v>857</v>
      </c>
      <c r="B24" s="275" t="s">
        <v>720</v>
      </c>
      <c r="C24" s="276" t="s">
        <v>1397</v>
      </c>
      <c r="D24" s="277">
        <v>50</v>
      </c>
      <c r="E24" s="278">
        <v>3.5</v>
      </c>
      <c r="F24" s="239">
        <f t="shared" si="1"/>
        <v>175</v>
      </c>
      <c r="G24" s="124">
        <v>0</v>
      </c>
      <c r="H24" s="240">
        <f t="shared" si="3"/>
        <v>0</v>
      </c>
      <c r="I24" s="241">
        <f t="shared" si="4"/>
        <v>175</v>
      </c>
      <c r="J24" s="241">
        <f t="shared" si="2"/>
        <v>25</v>
      </c>
      <c r="K24" s="241">
        <f t="shared" si="5"/>
        <v>43.75</v>
      </c>
      <c r="L24" s="241">
        <f t="shared" si="6"/>
        <v>218.75</v>
      </c>
      <c r="M24" s="322"/>
      <c r="N24" s="245">
        <f t="shared" si="0"/>
        <v>5</v>
      </c>
    </row>
    <row r="25" spans="1:14" s="11" customFormat="1" ht="19.5" customHeight="1">
      <c r="A25" s="301" t="s">
        <v>858</v>
      </c>
      <c r="B25" s="275" t="s">
        <v>1928</v>
      </c>
      <c r="C25" s="276" t="s">
        <v>1397</v>
      </c>
      <c r="D25" s="277">
        <v>30</v>
      </c>
      <c r="E25" s="278">
        <v>7</v>
      </c>
      <c r="F25" s="239">
        <f t="shared" si="1"/>
        <v>210</v>
      </c>
      <c r="G25" s="124">
        <v>0</v>
      </c>
      <c r="H25" s="240">
        <f t="shared" si="3"/>
        <v>0</v>
      </c>
      <c r="I25" s="241">
        <f t="shared" si="4"/>
        <v>210</v>
      </c>
      <c r="J25" s="241">
        <f t="shared" si="2"/>
        <v>25</v>
      </c>
      <c r="K25" s="241">
        <f t="shared" si="5"/>
        <v>52.5</v>
      </c>
      <c r="L25" s="241">
        <f t="shared" si="6"/>
        <v>262.5</v>
      </c>
      <c r="M25" s="322"/>
      <c r="N25" s="245">
        <f t="shared" si="0"/>
        <v>5</v>
      </c>
    </row>
    <row r="26" spans="1:14" s="11" customFormat="1" ht="19.5" customHeight="1">
      <c r="A26" s="301" t="s">
        <v>859</v>
      </c>
      <c r="B26" s="275" t="s">
        <v>582</v>
      </c>
      <c r="C26" s="276" t="s">
        <v>1397</v>
      </c>
      <c r="D26" s="277">
        <v>50</v>
      </c>
      <c r="E26" s="278">
        <v>14</v>
      </c>
      <c r="F26" s="239">
        <f t="shared" si="1"/>
        <v>700</v>
      </c>
      <c r="G26" s="124">
        <v>5</v>
      </c>
      <c r="H26" s="240">
        <f t="shared" si="3"/>
        <v>250</v>
      </c>
      <c r="I26" s="241">
        <f t="shared" si="4"/>
        <v>950</v>
      </c>
      <c r="J26" s="241">
        <f t="shared" si="2"/>
        <v>25</v>
      </c>
      <c r="K26" s="241">
        <f t="shared" si="5"/>
        <v>237.5</v>
      </c>
      <c r="L26" s="241">
        <f t="shared" si="6"/>
        <v>1187.5</v>
      </c>
      <c r="M26" s="322"/>
      <c r="N26" s="245">
        <f t="shared" si="0"/>
        <v>5</v>
      </c>
    </row>
    <row r="27" spans="1:14" s="11" customFormat="1" ht="19.5" customHeight="1">
      <c r="A27" s="301" t="s">
        <v>860</v>
      </c>
      <c r="B27" s="275" t="s">
        <v>1929</v>
      </c>
      <c r="C27" s="276" t="s">
        <v>1397</v>
      </c>
      <c r="D27" s="277">
        <v>400</v>
      </c>
      <c r="E27" s="278">
        <v>3.5</v>
      </c>
      <c r="F27" s="239">
        <f t="shared" si="1"/>
        <v>1400</v>
      </c>
      <c r="G27" s="124">
        <v>0</v>
      </c>
      <c r="H27" s="240">
        <f t="shared" si="3"/>
        <v>0</v>
      </c>
      <c r="I27" s="241">
        <f t="shared" si="4"/>
        <v>1400</v>
      </c>
      <c r="J27" s="241">
        <f t="shared" si="2"/>
        <v>25</v>
      </c>
      <c r="K27" s="241">
        <f t="shared" si="5"/>
        <v>350</v>
      </c>
      <c r="L27" s="241">
        <f t="shared" si="6"/>
        <v>1750</v>
      </c>
      <c r="M27" s="322"/>
      <c r="N27" s="245">
        <f t="shared" si="0"/>
        <v>5</v>
      </c>
    </row>
    <row r="28" spans="1:14" s="11" customFormat="1" ht="19.5" customHeight="1">
      <c r="A28" s="301" t="s">
        <v>861</v>
      </c>
      <c r="B28" s="275" t="s">
        <v>679</v>
      </c>
      <c r="C28" s="276" t="s">
        <v>1397</v>
      </c>
      <c r="D28" s="277">
        <v>70</v>
      </c>
      <c r="E28" s="278">
        <v>25</v>
      </c>
      <c r="F28" s="239">
        <f t="shared" si="1"/>
        <v>1750</v>
      </c>
      <c r="G28" s="124">
        <v>7</v>
      </c>
      <c r="H28" s="240">
        <f t="shared" si="3"/>
        <v>490</v>
      </c>
      <c r="I28" s="241">
        <f t="shared" si="4"/>
        <v>2240</v>
      </c>
      <c r="J28" s="241">
        <f t="shared" si="2"/>
        <v>25</v>
      </c>
      <c r="K28" s="241">
        <f t="shared" si="5"/>
        <v>560</v>
      </c>
      <c r="L28" s="241">
        <f t="shared" si="6"/>
        <v>2800</v>
      </c>
      <c r="M28" s="322"/>
      <c r="N28" s="245">
        <f t="shared" si="0"/>
        <v>5</v>
      </c>
    </row>
    <row r="29" spans="1:14" s="11" customFormat="1" ht="26.25" customHeight="1">
      <c r="A29" s="301" t="s">
        <v>862</v>
      </c>
      <c r="B29" s="308" t="s">
        <v>2028</v>
      </c>
      <c r="C29" s="276" t="s">
        <v>1397</v>
      </c>
      <c r="D29" s="277">
        <v>150</v>
      </c>
      <c r="E29" s="278">
        <v>3</v>
      </c>
      <c r="F29" s="239">
        <f t="shared" si="1"/>
        <v>450</v>
      </c>
      <c r="G29" s="124">
        <v>0</v>
      </c>
      <c r="H29" s="240">
        <f t="shared" si="3"/>
        <v>0</v>
      </c>
      <c r="I29" s="241">
        <f t="shared" si="4"/>
        <v>450</v>
      </c>
      <c r="J29" s="241">
        <f t="shared" si="2"/>
        <v>25</v>
      </c>
      <c r="K29" s="241">
        <f t="shared" si="5"/>
        <v>112.5</v>
      </c>
      <c r="L29" s="241">
        <f t="shared" si="6"/>
        <v>562.5</v>
      </c>
      <c r="M29" s="322"/>
      <c r="N29" s="245">
        <f t="shared" si="0"/>
        <v>5</v>
      </c>
    </row>
    <row r="30" spans="1:14" s="11" customFormat="1" ht="26.25" customHeight="1">
      <c r="A30" s="301" t="s">
        <v>863</v>
      </c>
      <c r="B30" s="308" t="s">
        <v>1930</v>
      </c>
      <c r="C30" s="276" t="s">
        <v>1397</v>
      </c>
      <c r="D30" s="277">
        <v>15</v>
      </c>
      <c r="E30" s="278">
        <v>22</v>
      </c>
      <c r="F30" s="239">
        <f t="shared" si="1"/>
        <v>330</v>
      </c>
      <c r="G30" s="124">
        <v>0</v>
      </c>
      <c r="H30" s="240">
        <f t="shared" si="3"/>
        <v>0</v>
      </c>
      <c r="I30" s="241">
        <f t="shared" si="4"/>
        <v>330</v>
      </c>
      <c r="J30" s="241">
        <f t="shared" si="2"/>
        <v>25</v>
      </c>
      <c r="K30" s="241">
        <f t="shared" si="5"/>
        <v>82.5</v>
      </c>
      <c r="L30" s="241">
        <f t="shared" si="6"/>
        <v>412.5</v>
      </c>
      <c r="M30" s="322"/>
      <c r="N30" s="245">
        <f t="shared" si="0"/>
        <v>5</v>
      </c>
    </row>
    <row r="31" spans="1:14" s="11" customFormat="1" ht="21.75" customHeight="1">
      <c r="A31" s="301" t="s">
        <v>864</v>
      </c>
      <c r="B31" s="275" t="s">
        <v>583</v>
      </c>
      <c r="C31" s="276" t="s">
        <v>1397</v>
      </c>
      <c r="D31" s="277">
        <v>15</v>
      </c>
      <c r="E31" s="278">
        <v>25</v>
      </c>
      <c r="F31" s="239">
        <f t="shared" si="1"/>
        <v>375</v>
      </c>
      <c r="G31" s="124">
        <v>7</v>
      </c>
      <c r="H31" s="240">
        <f t="shared" si="3"/>
        <v>105</v>
      </c>
      <c r="I31" s="241">
        <f t="shared" si="4"/>
        <v>480</v>
      </c>
      <c r="J31" s="241">
        <f t="shared" si="2"/>
        <v>25</v>
      </c>
      <c r="K31" s="241">
        <f t="shared" si="5"/>
        <v>120</v>
      </c>
      <c r="L31" s="241">
        <f t="shared" si="6"/>
        <v>600</v>
      </c>
      <c r="M31" s="322"/>
      <c r="N31" s="245">
        <f t="shared" si="0"/>
        <v>5</v>
      </c>
    </row>
    <row r="32" spans="1:14" s="11" customFormat="1" ht="21.75" customHeight="1">
      <c r="A32" s="301" t="s">
        <v>865</v>
      </c>
      <c r="B32" s="275" t="s">
        <v>680</v>
      </c>
      <c r="C32" s="276" t="s">
        <v>1397</v>
      </c>
      <c r="D32" s="277">
        <v>15</v>
      </c>
      <c r="E32" s="278">
        <v>1.5</v>
      </c>
      <c r="F32" s="239">
        <f t="shared" si="1"/>
        <v>22.5</v>
      </c>
      <c r="G32" s="124">
        <v>0.5</v>
      </c>
      <c r="H32" s="240">
        <f t="shared" si="3"/>
        <v>7.5</v>
      </c>
      <c r="I32" s="241">
        <f t="shared" si="4"/>
        <v>30</v>
      </c>
      <c r="J32" s="241">
        <f t="shared" si="2"/>
        <v>25</v>
      </c>
      <c r="K32" s="241">
        <f t="shared" si="5"/>
        <v>7.5</v>
      </c>
      <c r="L32" s="241">
        <f t="shared" si="6"/>
        <v>37.5</v>
      </c>
      <c r="M32" s="322"/>
      <c r="N32" s="245">
        <f t="shared" si="0"/>
        <v>5</v>
      </c>
    </row>
    <row r="33" spans="1:14" s="11" customFormat="1" ht="21.75" customHeight="1">
      <c r="A33" s="301" t="s">
        <v>866</v>
      </c>
      <c r="B33" s="275" t="s">
        <v>1931</v>
      </c>
      <c r="C33" s="276" t="s">
        <v>1397</v>
      </c>
      <c r="D33" s="277">
        <v>800</v>
      </c>
      <c r="E33" s="278">
        <v>6</v>
      </c>
      <c r="F33" s="239">
        <f t="shared" si="1"/>
        <v>4800</v>
      </c>
      <c r="G33" s="124">
        <v>0</v>
      </c>
      <c r="H33" s="240">
        <f t="shared" si="3"/>
        <v>0</v>
      </c>
      <c r="I33" s="241">
        <f t="shared" si="4"/>
        <v>4800</v>
      </c>
      <c r="J33" s="241">
        <f t="shared" si="2"/>
        <v>25</v>
      </c>
      <c r="K33" s="241">
        <f t="shared" si="5"/>
        <v>1200</v>
      </c>
      <c r="L33" s="241">
        <f t="shared" si="6"/>
        <v>6000</v>
      </c>
      <c r="M33" s="322"/>
      <c r="N33" s="245">
        <f t="shared" si="0"/>
        <v>5</v>
      </c>
    </row>
    <row r="34" spans="1:14" s="11" customFormat="1" ht="21.75" customHeight="1">
      <c r="A34" s="301" t="s">
        <v>867</v>
      </c>
      <c r="B34" s="275" t="s">
        <v>1932</v>
      </c>
      <c r="C34" s="276" t="s">
        <v>1397</v>
      </c>
      <c r="D34" s="277">
        <v>800</v>
      </c>
      <c r="E34" s="278">
        <v>3</v>
      </c>
      <c r="F34" s="239">
        <f t="shared" si="1"/>
        <v>2400</v>
      </c>
      <c r="G34" s="124">
        <v>0</v>
      </c>
      <c r="H34" s="240">
        <f t="shared" si="3"/>
        <v>0</v>
      </c>
      <c r="I34" s="241">
        <f t="shared" si="4"/>
        <v>2400</v>
      </c>
      <c r="J34" s="241">
        <f t="shared" si="2"/>
        <v>25</v>
      </c>
      <c r="K34" s="241">
        <f t="shared" si="5"/>
        <v>600</v>
      </c>
      <c r="L34" s="241">
        <f t="shared" si="6"/>
        <v>3000</v>
      </c>
      <c r="M34" s="322"/>
      <c r="N34" s="245">
        <f t="shared" si="0"/>
        <v>5</v>
      </c>
    </row>
    <row r="35" spans="1:14" s="11" customFormat="1" ht="21.75" customHeight="1">
      <c r="A35" s="301" t="s">
        <v>868</v>
      </c>
      <c r="B35" s="275" t="s">
        <v>1996</v>
      </c>
      <c r="C35" s="276" t="s">
        <v>1397</v>
      </c>
      <c r="D35" s="277">
        <v>120</v>
      </c>
      <c r="E35" s="278">
        <v>4.5</v>
      </c>
      <c r="F35" s="239">
        <f t="shared" si="1"/>
        <v>540</v>
      </c>
      <c r="G35" s="124">
        <v>2</v>
      </c>
      <c r="H35" s="240">
        <f t="shared" si="3"/>
        <v>240</v>
      </c>
      <c r="I35" s="241">
        <f t="shared" si="4"/>
        <v>780</v>
      </c>
      <c r="J35" s="241">
        <f t="shared" si="2"/>
        <v>25</v>
      </c>
      <c r="K35" s="241">
        <f t="shared" si="5"/>
        <v>195</v>
      </c>
      <c r="L35" s="241">
        <f t="shared" si="6"/>
        <v>975</v>
      </c>
      <c r="M35" s="322"/>
      <c r="N35" s="245">
        <f t="shared" si="0"/>
        <v>5</v>
      </c>
    </row>
    <row r="36" spans="1:14" s="11" customFormat="1" ht="21.75" customHeight="1">
      <c r="A36" s="301" t="s">
        <v>869</v>
      </c>
      <c r="B36" s="275" t="s">
        <v>584</v>
      </c>
      <c r="C36" s="276" t="s">
        <v>1397</v>
      </c>
      <c r="D36" s="277">
        <v>400</v>
      </c>
      <c r="E36" s="278">
        <v>10</v>
      </c>
      <c r="F36" s="239">
        <f t="shared" si="1"/>
        <v>4000</v>
      </c>
      <c r="G36" s="124">
        <v>5</v>
      </c>
      <c r="H36" s="240">
        <f t="shared" si="3"/>
        <v>2000</v>
      </c>
      <c r="I36" s="241">
        <f t="shared" si="4"/>
        <v>6000</v>
      </c>
      <c r="J36" s="241">
        <f t="shared" si="2"/>
        <v>25</v>
      </c>
      <c r="K36" s="241">
        <f t="shared" si="5"/>
        <v>1500</v>
      </c>
      <c r="L36" s="241">
        <f t="shared" si="6"/>
        <v>7500</v>
      </c>
      <c r="M36" s="322"/>
      <c r="N36" s="245">
        <f t="shared" si="0"/>
        <v>5</v>
      </c>
    </row>
    <row r="37" spans="1:14" s="11" customFormat="1" ht="21.75" customHeight="1">
      <c r="A37" s="301" t="s">
        <v>870</v>
      </c>
      <c r="B37" s="275" t="s">
        <v>1933</v>
      </c>
      <c r="C37" s="276" t="s">
        <v>1397</v>
      </c>
      <c r="D37" s="277">
        <v>150</v>
      </c>
      <c r="E37" s="278">
        <v>1.6</v>
      </c>
      <c r="F37" s="239">
        <f t="shared" si="1"/>
        <v>240</v>
      </c>
      <c r="G37" s="124">
        <v>0</v>
      </c>
      <c r="H37" s="240">
        <f t="shared" si="3"/>
        <v>0</v>
      </c>
      <c r="I37" s="241">
        <f t="shared" si="4"/>
        <v>240</v>
      </c>
      <c r="J37" s="241">
        <f t="shared" si="2"/>
        <v>25</v>
      </c>
      <c r="K37" s="241">
        <f t="shared" si="5"/>
        <v>60</v>
      </c>
      <c r="L37" s="241">
        <f t="shared" si="6"/>
        <v>300</v>
      </c>
      <c r="M37" s="322"/>
      <c r="N37" s="245">
        <f t="shared" si="0"/>
        <v>5</v>
      </c>
    </row>
    <row r="38" spans="1:14" s="11" customFormat="1" ht="21.75" customHeight="1">
      <c r="A38" s="301" t="s">
        <v>871</v>
      </c>
      <c r="B38" s="275" t="s">
        <v>1934</v>
      </c>
      <c r="C38" s="276" t="s">
        <v>1397</v>
      </c>
      <c r="D38" s="277">
        <v>70</v>
      </c>
      <c r="E38" s="278">
        <v>3</v>
      </c>
      <c r="F38" s="239">
        <f t="shared" si="1"/>
        <v>210</v>
      </c>
      <c r="G38" s="124">
        <v>0</v>
      </c>
      <c r="H38" s="240">
        <f t="shared" si="3"/>
        <v>0</v>
      </c>
      <c r="I38" s="241">
        <f t="shared" si="4"/>
        <v>210</v>
      </c>
      <c r="J38" s="241">
        <f t="shared" si="2"/>
        <v>25</v>
      </c>
      <c r="K38" s="241">
        <f t="shared" si="5"/>
        <v>52.5</v>
      </c>
      <c r="L38" s="241">
        <f t="shared" si="6"/>
        <v>262.5</v>
      </c>
      <c r="M38" s="322"/>
      <c r="N38" s="245">
        <f t="shared" si="0"/>
        <v>5</v>
      </c>
    </row>
    <row r="39" spans="1:14" s="11" customFormat="1" ht="26.25" customHeight="1">
      <c r="A39" s="301" t="s">
        <v>872</v>
      </c>
      <c r="B39" s="308" t="s">
        <v>1935</v>
      </c>
      <c r="C39" s="276" t="s">
        <v>1398</v>
      </c>
      <c r="D39" s="277">
        <v>100</v>
      </c>
      <c r="E39" s="278">
        <v>6</v>
      </c>
      <c r="F39" s="239">
        <f t="shared" si="1"/>
        <v>600</v>
      </c>
      <c r="G39" s="124">
        <v>0</v>
      </c>
      <c r="H39" s="240">
        <f t="shared" si="3"/>
        <v>0</v>
      </c>
      <c r="I39" s="241">
        <f t="shared" si="4"/>
        <v>600</v>
      </c>
      <c r="J39" s="241">
        <f t="shared" si="2"/>
        <v>25</v>
      </c>
      <c r="K39" s="241">
        <f t="shared" si="5"/>
        <v>150</v>
      </c>
      <c r="L39" s="241">
        <f t="shared" si="6"/>
        <v>750</v>
      </c>
      <c r="M39" s="322"/>
      <c r="N39" s="245">
        <f t="shared" si="0"/>
        <v>5</v>
      </c>
    </row>
    <row r="40" spans="1:14" s="11" customFormat="1" ht="21.75" customHeight="1">
      <c r="A40" s="301" t="s">
        <v>873</v>
      </c>
      <c r="B40" s="275" t="s">
        <v>1997</v>
      </c>
      <c r="C40" s="276" t="s">
        <v>1397</v>
      </c>
      <c r="D40" s="277">
        <v>25</v>
      </c>
      <c r="E40" s="278">
        <v>2</v>
      </c>
      <c r="F40" s="239">
        <f t="shared" si="1"/>
        <v>50</v>
      </c>
      <c r="G40" s="124">
        <v>10</v>
      </c>
      <c r="H40" s="240">
        <f t="shared" si="3"/>
        <v>250</v>
      </c>
      <c r="I40" s="241">
        <f t="shared" si="4"/>
        <v>300</v>
      </c>
      <c r="J40" s="241">
        <f t="shared" si="2"/>
        <v>25</v>
      </c>
      <c r="K40" s="241">
        <f t="shared" si="5"/>
        <v>75</v>
      </c>
      <c r="L40" s="241">
        <f t="shared" si="6"/>
        <v>375</v>
      </c>
      <c r="M40" s="322"/>
      <c r="N40" s="245">
        <f t="shared" si="0"/>
        <v>5</v>
      </c>
    </row>
    <row r="41" spans="1:14" s="11" customFormat="1" ht="21.75" customHeight="1">
      <c r="A41" s="301" t="s">
        <v>874</v>
      </c>
      <c r="B41" s="275" t="s">
        <v>1936</v>
      </c>
      <c r="C41" s="276" t="s">
        <v>1397</v>
      </c>
      <c r="D41" s="277">
        <v>150</v>
      </c>
      <c r="E41" s="278">
        <v>9.5</v>
      </c>
      <c r="F41" s="239">
        <f t="shared" si="1"/>
        <v>1425</v>
      </c>
      <c r="G41" s="124">
        <v>0</v>
      </c>
      <c r="H41" s="240">
        <f t="shared" si="3"/>
        <v>0</v>
      </c>
      <c r="I41" s="241">
        <f t="shared" si="4"/>
        <v>1425</v>
      </c>
      <c r="J41" s="241">
        <f t="shared" si="2"/>
        <v>25</v>
      </c>
      <c r="K41" s="241">
        <f t="shared" si="5"/>
        <v>356.25</v>
      </c>
      <c r="L41" s="241">
        <f t="shared" si="6"/>
        <v>1781.25</v>
      </c>
      <c r="M41" s="322"/>
      <c r="N41" s="245">
        <f t="shared" si="0"/>
        <v>5</v>
      </c>
    </row>
    <row r="42" spans="1:14" s="11" customFormat="1" ht="21.75" customHeight="1">
      <c r="A42" s="301" t="s">
        <v>875</v>
      </c>
      <c r="B42" s="275" t="s">
        <v>1957</v>
      </c>
      <c r="C42" s="276" t="s">
        <v>1397</v>
      </c>
      <c r="D42" s="277">
        <v>150</v>
      </c>
      <c r="E42" s="278">
        <v>12</v>
      </c>
      <c r="F42" s="239">
        <f t="shared" si="1"/>
        <v>1800</v>
      </c>
      <c r="G42" s="124">
        <v>0</v>
      </c>
      <c r="H42" s="240">
        <f t="shared" si="3"/>
        <v>0</v>
      </c>
      <c r="I42" s="241">
        <f t="shared" si="4"/>
        <v>1800</v>
      </c>
      <c r="J42" s="241">
        <f t="shared" si="2"/>
        <v>25</v>
      </c>
      <c r="K42" s="241">
        <f t="shared" si="5"/>
        <v>450</v>
      </c>
      <c r="L42" s="241">
        <f t="shared" si="6"/>
        <v>2250</v>
      </c>
      <c r="M42" s="322"/>
      <c r="N42" s="245">
        <f t="shared" si="0"/>
        <v>5</v>
      </c>
    </row>
    <row r="43" spans="1:14" s="11" customFormat="1" ht="21.75" customHeight="1">
      <c r="A43" s="301" t="s">
        <v>876</v>
      </c>
      <c r="B43" s="275" t="s">
        <v>681</v>
      </c>
      <c r="C43" s="276" t="s">
        <v>1397</v>
      </c>
      <c r="D43" s="277">
        <v>110</v>
      </c>
      <c r="E43" s="278">
        <v>25</v>
      </c>
      <c r="F43" s="239">
        <f t="shared" si="1"/>
        <v>2750</v>
      </c>
      <c r="G43" s="124">
        <v>1</v>
      </c>
      <c r="H43" s="240">
        <f t="shared" si="3"/>
        <v>110</v>
      </c>
      <c r="I43" s="241">
        <f t="shared" si="4"/>
        <v>2860</v>
      </c>
      <c r="J43" s="241">
        <f t="shared" si="2"/>
        <v>25</v>
      </c>
      <c r="K43" s="241">
        <f t="shared" si="5"/>
        <v>715</v>
      </c>
      <c r="L43" s="241">
        <f t="shared" si="6"/>
        <v>3575</v>
      </c>
      <c r="M43" s="322"/>
      <c r="N43" s="245">
        <f t="shared" si="0"/>
        <v>5</v>
      </c>
    </row>
    <row r="44" spans="1:14" s="11" customFormat="1" ht="26.25" customHeight="1">
      <c r="A44" s="301" t="s">
        <v>877</v>
      </c>
      <c r="B44" s="308" t="s">
        <v>1998</v>
      </c>
      <c r="C44" s="276" t="s">
        <v>1397</v>
      </c>
      <c r="D44" s="277">
        <v>100</v>
      </c>
      <c r="E44" s="278">
        <v>10</v>
      </c>
      <c r="F44" s="239">
        <f t="shared" si="1"/>
        <v>1000</v>
      </c>
      <c r="G44" s="124">
        <v>5</v>
      </c>
      <c r="H44" s="240">
        <f t="shared" si="3"/>
        <v>500</v>
      </c>
      <c r="I44" s="241">
        <f t="shared" si="4"/>
        <v>1500</v>
      </c>
      <c r="J44" s="241">
        <f t="shared" si="2"/>
        <v>25</v>
      </c>
      <c r="K44" s="241">
        <f t="shared" si="5"/>
        <v>375</v>
      </c>
      <c r="L44" s="241">
        <f t="shared" si="6"/>
        <v>1875</v>
      </c>
      <c r="M44" s="322"/>
      <c r="N44" s="245">
        <f t="shared" si="0"/>
        <v>5</v>
      </c>
    </row>
    <row r="45" spans="1:14" s="11" customFormat="1" ht="23.25" customHeight="1">
      <c r="A45" s="301" t="s">
        <v>878</v>
      </c>
      <c r="B45" s="275" t="s">
        <v>1958</v>
      </c>
      <c r="C45" s="276" t="s">
        <v>1397</v>
      </c>
      <c r="D45" s="277">
        <v>50</v>
      </c>
      <c r="E45" s="278">
        <v>3.5</v>
      </c>
      <c r="F45" s="239">
        <f t="shared" si="1"/>
        <v>175</v>
      </c>
      <c r="G45" s="124">
        <v>0</v>
      </c>
      <c r="H45" s="240">
        <f t="shared" si="3"/>
        <v>0</v>
      </c>
      <c r="I45" s="241">
        <f t="shared" si="4"/>
        <v>175</v>
      </c>
      <c r="J45" s="241">
        <f t="shared" si="2"/>
        <v>25</v>
      </c>
      <c r="K45" s="241">
        <f t="shared" si="5"/>
        <v>43.75</v>
      </c>
      <c r="L45" s="241">
        <f t="shared" si="6"/>
        <v>218.75</v>
      </c>
      <c r="M45" s="322"/>
      <c r="N45" s="245">
        <f t="shared" si="0"/>
        <v>5</v>
      </c>
    </row>
    <row r="46" spans="1:14" s="11" customFormat="1" ht="23.25" customHeight="1">
      <c r="A46" s="301" t="s">
        <v>879</v>
      </c>
      <c r="B46" s="275" t="s">
        <v>1959</v>
      </c>
      <c r="C46" s="276" t="s">
        <v>1397</v>
      </c>
      <c r="D46" s="277">
        <v>30</v>
      </c>
      <c r="E46" s="278">
        <v>2</v>
      </c>
      <c r="F46" s="239">
        <f t="shared" si="1"/>
        <v>60</v>
      </c>
      <c r="G46" s="124">
        <v>0</v>
      </c>
      <c r="H46" s="240">
        <f t="shared" si="3"/>
        <v>0</v>
      </c>
      <c r="I46" s="241">
        <f t="shared" si="4"/>
        <v>60</v>
      </c>
      <c r="J46" s="241">
        <f t="shared" si="2"/>
        <v>25</v>
      </c>
      <c r="K46" s="241">
        <f t="shared" si="5"/>
        <v>15</v>
      </c>
      <c r="L46" s="241">
        <f t="shared" si="6"/>
        <v>75</v>
      </c>
      <c r="M46" s="322"/>
      <c r="N46" s="245">
        <f t="shared" si="0"/>
        <v>5</v>
      </c>
    </row>
    <row r="47" spans="1:14" s="11" customFormat="1" ht="26.25" customHeight="1">
      <c r="A47" s="301" t="s">
        <v>880</v>
      </c>
      <c r="B47" s="275" t="s">
        <v>1913</v>
      </c>
      <c r="C47" s="276" t="s">
        <v>1398</v>
      </c>
      <c r="D47" s="277">
        <v>20</v>
      </c>
      <c r="E47" s="278">
        <v>5</v>
      </c>
      <c r="F47" s="239">
        <f t="shared" si="1"/>
        <v>100</v>
      </c>
      <c r="G47" s="124">
        <v>0</v>
      </c>
      <c r="H47" s="240">
        <f t="shared" si="3"/>
        <v>0</v>
      </c>
      <c r="I47" s="241">
        <f t="shared" si="4"/>
        <v>100</v>
      </c>
      <c r="J47" s="241">
        <f t="shared" si="2"/>
        <v>25</v>
      </c>
      <c r="K47" s="241">
        <f t="shared" si="5"/>
        <v>25</v>
      </c>
      <c r="L47" s="241">
        <f t="shared" si="6"/>
        <v>125</v>
      </c>
      <c r="M47" s="322"/>
      <c r="N47" s="245">
        <f t="shared" si="0"/>
        <v>5</v>
      </c>
    </row>
    <row r="48" spans="1:14" s="11" customFormat="1" ht="26.25" customHeight="1">
      <c r="A48" s="301" t="s">
        <v>881</v>
      </c>
      <c r="B48" s="275" t="s">
        <v>548</v>
      </c>
      <c r="C48" s="276" t="s">
        <v>1413</v>
      </c>
      <c r="D48" s="277">
        <v>10</v>
      </c>
      <c r="E48" s="278">
        <v>5</v>
      </c>
      <c r="F48" s="239">
        <f t="shared" si="1"/>
        <v>50</v>
      </c>
      <c r="G48" s="124">
        <v>0</v>
      </c>
      <c r="H48" s="240">
        <f t="shared" si="3"/>
        <v>0</v>
      </c>
      <c r="I48" s="241">
        <f t="shared" si="4"/>
        <v>50</v>
      </c>
      <c r="J48" s="241">
        <f t="shared" si="2"/>
        <v>25</v>
      </c>
      <c r="K48" s="241">
        <f t="shared" si="5"/>
        <v>12.5</v>
      </c>
      <c r="L48" s="241">
        <f t="shared" si="6"/>
        <v>62.5</v>
      </c>
      <c r="M48" s="322"/>
      <c r="N48" s="245">
        <f t="shared" si="0"/>
        <v>5</v>
      </c>
    </row>
    <row r="49" spans="1:14" s="11" customFormat="1" ht="24" customHeight="1">
      <c r="A49" s="301" t="s">
        <v>882</v>
      </c>
      <c r="B49" s="275" t="s">
        <v>549</v>
      </c>
      <c r="C49" s="276" t="s">
        <v>1413</v>
      </c>
      <c r="D49" s="277">
        <v>10</v>
      </c>
      <c r="E49" s="278">
        <v>5</v>
      </c>
      <c r="F49" s="239">
        <f t="shared" si="1"/>
        <v>50</v>
      </c>
      <c r="G49" s="124">
        <v>0</v>
      </c>
      <c r="H49" s="240">
        <f t="shared" si="3"/>
        <v>0</v>
      </c>
      <c r="I49" s="241">
        <f t="shared" si="4"/>
        <v>50</v>
      </c>
      <c r="J49" s="241">
        <f t="shared" si="2"/>
        <v>25</v>
      </c>
      <c r="K49" s="241">
        <f t="shared" si="5"/>
        <v>12.5</v>
      </c>
      <c r="L49" s="241">
        <f t="shared" si="6"/>
        <v>62.5</v>
      </c>
      <c r="M49" s="322"/>
      <c r="N49" s="245">
        <f t="shared" si="0"/>
        <v>5</v>
      </c>
    </row>
    <row r="50" spans="1:14" s="11" customFormat="1" ht="24" customHeight="1">
      <c r="A50" s="301" t="s">
        <v>883</v>
      </c>
      <c r="B50" s="275" t="s">
        <v>557</v>
      </c>
      <c r="C50" s="276" t="s">
        <v>1413</v>
      </c>
      <c r="D50" s="277">
        <v>10</v>
      </c>
      <c r="E50" s="278">
        <v>5</v>
      </c>
      <c r="F50" s="239">
        <f t="shared" si="1"/>
        <v>50</v>
      </c>
      <c r="G50" s="124">
        <v>0</v>
      </c>
      <c r="H50" s="240">
        <f t="shared" si="3"/>
        <v>0</v>
      </c>
      <c r="I50" s="241">
        <f t="shared" si="4"/>
        <v>50</v>
      </c>
      <c r="J50" s="241">
        <f t="shared" si="2"/>
        <v>25</v>
      </c>
      <c r="K50" s="241">
        <f t="shared" si="5"/>
        <v>12.5</v>
      </c>
      <c r="L50" s="241">
        <f t="shared" si="6"/>
        <v>62.5</v>
      </c>
      <c r="M50" s="322"/>
      <c r="N50" s="245">
        <f t="shared" si="0"/>
        <v>5</v>
      </c>
    </row>
    <row r="51" spans="1:14" s="11" customFormat="1" ht="24" customHeight="1">
      <c r="A51" s="301" t="s">
        <v>884</v>
      </c>
      <c r="B51" s="275" t="s">
        <v>558</v>
      </c>
      <c r="C51" s="276" t="s">
        <v>1413</v>
      </c>
      <c r="D51" s="277">
        <v>10</v>
      </c>
      <c r="E51" s="278">
        <v>5</v>
      </c>
      <c r="F51" s="239">
        <f t="shared" si="1"/>
        <v>50</v>
      </c>
      <c r="G51" s="124">
        <v>0</v>
      </c>
      <c r="H51" s="240">
        <f t="shared" si="3"/>
        <v>0</v>
      </c>
      <c r="I51" s="241">
        <f t="shared" si="4"/>
        <v>50</v>
      </c>
      <c r="J51" s="241">
        <f t="shared" si="2"/>
        <v>25</v>
      </c>
      <c r="K51" s="241">
        <f t="shared" si="5"/>
        <v>12.5</v>
      </c>
      <c r="L51" s="241">
        <f t="shared" si="6"/>
        <v>62.5</v>
      </c>
      <c r="M51" s="322"/>
      <c r="N51" s="245">
        <f t="shared" si="0"/>
        <v>5</v>
      </c>
    </row>
    <row r="52" spans="1:14" s="11" customFormat="1" ht="23.25" customHeight="1">
      <c r="A52" s="301" t="s">
        <v>885</v>
      </c>
      <c r="B52" s="275" t="s">
        <v>722</v>
      </c>
      <c r="C52" s="276" t="s">
        <v>1397</v>
      </c>
      <c r="D52" s="277">
        <v>30</v>
      </c>
      <c r="E52" s="278">
        <v>7</v>
      </c>
      <c r="F52" s="239">
        <f t="shared" si="1"/>
        <v>210</v>
      </c>
      <c r="G52" s="124">
        <v>18</v>
      </c>
      <c r="H52" s="240">
        <f t="shared" si="3"/>
        <v>540</v>
      </c>
      <c r="I52" s="241">
        <f t="shared" si="4"/>
        <v>750</v>
      </c>
      <c r="J52" s="241">
        <f t="shared" si="2"/>
        <v>25</v>
      </c>
      <c r="K52" s="241">
        <f t="shared" si="5"/>
        <v>187.5</v>
      </c>
      <c r="L52" s="241">
        <f t="shared" si="6"/>
        <v>937.5</v>
      </c>
      <c r="M52" s="322"/>
      <c r="N52" s="245">
        <f t="shared" si="0"/>
        <v>5</v>
      </c>
    </row>
    <row r="53" spans="1:14" s="11" customFormat="1" ht="26.25" customHeight="1">
      <c r="A53" s="301" t="s">
        <v>886</v>
      </c>
      <c r="B53" s="275" t="s">
        <v>1914</v>
      </c>
      <c r="C53" s="276" t="s">
        <v>1531</v>
      </c>
      <c r="D53" s="277">
        <v>20</v>
      </c>
      <c r="E53" s="278">
        <v>105</v>
      </c>
      <c r="F53" s="239">
        <f t="shared" si="1"/>
        <v>2100</v>
      </c>
      <c r="G53" s="124">
        <v>18</v>
      </c>
      <c r="H53" s="240">
        <f t="shared" si="3"/>
        <v>360</v>
      </c>
      <c r="I53" s="241">
        <f t="shared" si="4"/>
        <v>2460</v>
      </c>
      <c r="J53" s="241">
        <f t="shared" si="2"/>
        <v>25</v>
      </c>
      <c r="K53" s="241">
        <f t="shared" si="5"/>
        <v>615</v>
      </c>
      <c r="L53" s="241">
        <f t="shared" si="6"/>
        <v>3075</v>
      </c>
      <c r="M53" s="322"/>
      <c r="N53" s="245">
        <f t="shared" si="0"/>
        <v>5</v>
      </c>
    </row>
    <row r="54" spans="1:14" s="11" customFormat="1" ht="26.25" customHeight="1">
      <c r="A54" s="301" t="s">
        <v>887</v>
      </c>
      <c r="B54" s="275" t="s">
        <v>1915</v>
      </c>
      <c r="C54" s="276" t="s">
        <v>1529</v>
      </c>
      <c r="D54" s="277">
        <v>20</v>
      </c>
      <c r="E54" s="278">
        <v>15</v>
      </c>
      <c r="F54" s="239">
        <f t="shared" si="1"/>
        <v>300</v>
      </c>
      <c r="G54" s="124">
        <v>18</v>
      </c>
      <c r="H54" s="240">
        <f t="shared" si="3"/>
        <v>360</v>
      </c>
      <c r="I54" s="241">
        <f t="shared" si="4"/>
        <v>660</v>
      </c>
      <c r="J54" s="241">
        <f t="shared" si="2"/>
        <v>25</v>
      </c>
      <c r="K54" s="241">
        <f t="shared" si="5"/>
        <v>165</v>
      </c>
      <c r="L54" s="241">
        <f t="shared" si="6"/>
        <v>825</v>
      </c>
      <c r="M54" s="322"/>
      <c r="N54" s="245">
        <f t="shared" si="0"/>
        <v>5</v>
      </c>
    </row>
    <row r="55" spans="1:14" s="11" customFormat="1" ht="26.25" customHeight="1">
      <c r="A55" s="301" t="s">
        <v>888</v>
      </c>
      <c r="B55" s="275" t="s">
        <v>1916</v>
      </c>
      <c r="C55" s="276" t="s">
        <v>1397</v>
      </c>
      <c r="D55" s="277">
        <v>70</v>
      </c>
      <c r="E55" s="278">
        <v>2.7</v>
      </c>
      <c r="F55" s="239">
        <f t="shared" si="1"/>
        <v>189</v>
      </c>
      <c r="G55" s="124">
        <v>0</v>
      </c>
      <c r="H55" s="240">
        <f t="shared" si="3"/>
        <v>0</v>
      </c>
      <c r="I55" s="241">
        <f t="shared" si="4"/>
        <v>189</v>
      </c>
      <c r="J55" s="241">
        <f t="shared" si="2"/>
        <v>25</v>
      </c>
      <c r="K55" s="241">
        <f t="shared" si="5"/>
        <v>47.25</v>
      </c>
      <c r="L55" s="241">
        <f t="shared" si="6"/>
        <v>236.25</v>
      </c>
      <c r="M55" s="322"/>
      <c r="N55" s="245">
        <f t="shared" si="0"/>
        <v>5</v>
      </c>
    </row>
    <row r="56" spans="1:14" s="11" customFormat="1" ht="26.25" customHeight="1">
      <c r="A56" s="301" t="s">
        <v>889</v>
      </c>
      <c r="B56" s="275" t="s">
        <v>1969</v>
      </c>
      <c r="C56" s="276" t="s">
        <v>1398</v>
      </c>
      <c r="D56" s="277">
        <v>50</v>
      </c>
      <c r="E56" s="278">
        <v>8</v>
      </c>
      <c r="F56" s="239">
        <f t="shared" si="1"/>
        <v>400</v>
      </c>
      <c r="G56" s="124">
        <v>0</v>
      </c>
      <c r="H56" s="240">
        <f t="shared" si="3"/>
        <v>0</v>
      </c>
      <c r="I56" s="241">
        <f t="shared" si="4"/>
        <v>400</v>
      </c>
      <c r="J56" s="241">
        <f t="shared" si="2"/>
        <v>25</v>
      </c>
      <c r="K56" s="241">
        <f t="shared" si="5"/>
        <v>100</v>
      </c>
      <c r="L56" s="241">
        <f t="shared" si="6"/>
        <v>500</v>
      </c>
      <c r="M56" s="322"/>
      <c r="N56" s="245">
        <f t="shared" si="0"/>
        <v>5</v>
      </c>
    </row>
    <row r="57" spans="1:14" s="11" customFormat="1" ht="26.25" customHeight="1">
      <c r="A57" s="301" t="s">
        <v>890</v>
      </c>
      <c r="B57" s="275" t="s">
        <v>1970</v>
      </c>
      <c r="C57" s="276" t="s">
        <v>1413</v>
      </c>
      <c r="D57" s="277">
        <v>10</v>
      </c>
      <c r="E57" s="278">
        <v>5</v>
      </c>
      <c r="F57" s="239">
        <f t="shared" si="1"/>
        <v>50</v>
      </c>
      <c r="G57" s="124">
        <v>0</v>
      </c>
      <c r="H57" s="240">
        <f t="shared" si="3"/>
        <v>0</v>
      </c>
      <c r="I57" s="241">
        <f t="shared" si="4"/>
        <v>50</v>
      </c>
      <c r="J57" s="241">
        <f t="shared" si="2"/>
        <v>25</v>
      </c>
      <c r="K57" s="241">
        <f t="shared" si="5"/>
        <v>12.5</v>
      </c>
      <c r="L57" s="241">
        <f t="shared" si="6"/>
        <v>62.5</v>
      </c>
      <c r="M57" s="322"/>
      <c r="N57" s="245">
        <f t="shared" si="0"/>
        <v>5</v>
      </c>
    </row>
    <row r="58" spans="1:14" s="11" customFormat="1" ht="19.5" customHeight="1">
      <c r="A58" s="301" t="s">
        <v>891</v>
      </c>
      <c r="B58" s="275" t="s">
        <v>554</v>
      </c>
      <c r="C58" s="276" t="s">
        <v>1414</v>
      </c>
      <c r="D58" s="277">
        <v>1</v>
      </c>
      <c r="E58" s="278">
        <v>1000</v>
      </c>
      <c r="F58" s="239">
        <f t="shared" si="1"/>
        <v>1000</v>
      </c>
      <c r="G58" s="124">
        <v>500</v>
      </c>
      <c r="H58" s="240">
        <f t="shared" si="3"/>
        <v>500</v>
      </c>
      <c r="I58" s="241">
        <f t="shared" si="4"/>
        <v>1500</v>
      </c>
      <c r="J58" s="241">
        <f t="shared" si="2"/>
        <v>25</v>
      </c>
      <c r="K58" s="241">
        <f t="shared" si="5"/>
        <v>375</v>
      </c>
      <c r="L58" s="241">
        <f t="shared" si="6"/>
        <v>1875</v>
      </c>
      <c r="M58" s="322"/>
      <c r="N58" s="245">
        <f t="shared" si="0"/>
        <v>5</v>
      </c>
    </row>
    <row r="59" spans="1:14" s="11" customFormat="1" ht="19.5" customHeight="1">
      <c r="A59" s="301" t="s">
        <v>892</v>
      </c>
      <c r="B59" s="275" t="s">
        <v>555</v>
      </c>
      <c r="C59" s="276" t="s">
        <v>1414</v>
      </c>
      <c r="D59" s="277">
        <v>1</v>
      </c>
      <c r="E59" s="278">
        <v>2500</v>
      </c>
      <c r="F59" s="239">
        <f t="shared" si="1"/>
        <v>2500</v>
      </c>
      <c r="G59" s="124">
        <v>300</v>
      </c>
      <c r="H59" s="240">
        <f t="shared" si="3"/>
        <v>300</v>
      </c>
      <c r="I59" s="241">
        <f t="shared" si="4"/>
        <v>2800</v>
      </c>
      <c r="J59" s="241">
        <f t="shared" si="2"/>
        <v>25</v>
      </c>
      <c r="K59" s="241">
        <f t="shared" si="5"/>
        <v>700</v>
      </c>
      <c r="L59" s="241">
        <f t="shared" si="6"/>
        <v>3500</v>
      </c>
      <c r="M59" s="322"/>
      <c r="N59" s="245">
        <f t="shared" si="0"/>
        <v>5</v>
      </c>
    </row>
    <row r="60" spans="1:14" s="11" customFormat="1" ht="19.5" customHeight="1">
      <c r="A60" s="301" t="s">
        <v>893</v>
      </c>
      <c r="B60" s="275" t="s">
        <v>560</v>
      </c>
      <c r="C60" s="276" t="s">
        <v>1413</v>
      </c>
      <c r="D60" s="277">
        <v>1</v>
      </c>
      <c r="E60" s="278">
        <v>10</v>
      </c>
      <c r="F60" s="239">
        <f t="shared" si="1"/>
        <v>10</v>
      </c>
      <c r="G60" s="124">
        <v>0</v>
      </c>
      <c r="H60" s="240">
        <f t="shared" si="3"/>
        <v>0</v>
      </c>
      <c r="I60" s="241">
        <f t="shared" si="4"/>
        <v>10</v>
      </c>
      <c r="J60" s="241">
        <f t="shared" si="2"/>
        <v>25</v>
      </c>
      <c r="K60" s="241">
        <f t="shared" si="5"/>
        <v>2.5</v>
      </c>
      <c r="L60" s="241">
        <f t="shared" si="6"/>
        <v>12.5</v>
      </c>
      <c r="M60" s="322"/>
      <c r="N60" s="245">
        <f t="shared" si="0"/>
        <v>5</v>
      </c>
    </row>
    <row r="61" spans="1:14" s="11" customFormat="1" ht="19.5" customHeight="1">
      <c r="A61" s="301" t="s">
        <v>894</v>
      </c>
      <c r="B61" s="275" t="s">
        <v>561</v>
      </c>
      <c r="C61" s="276" t="s">
        <v>1413</v>
      </c>
      <c r="D61" s="277">
        <v>2</v>
      </c>
      <c r="E61" s="244">
        <v>77</v>
      </c>
      <c r="F61" s="239">
        <f t="shared" si="1"/>
        <v>154</v>
      </c>
      <c r="G61" s="124">
        <v>5</v>
      </c>
      <c r="H61" s="240">
        <f t="shared" si="3"/>
        <v>10</v>
      </c>
      <c r="I61" s="241">
        <f t="shared" si="4"/>
        <v>164</v>
      </c>
      <c r="J61" s="241">
        <f t="shared" si="2"/>
        <v>25</v>
      </c>
      <c r="K61" s="241">
        <f t="shared" si="5"/>
        <v>41</v>
      </c>
      <c r="L61" s="241">
        <f t="shared" si="6"/>
        <v>205</v>
      </c>
      <c r="M61" s="322"/>
      <c r="N61" s="245">
        <f t="shared" si="0"/>
        <v>5</v>
      </c>
    </row>
    <row r="62" spans="1:14" s="11" customFormat="1" ht="26.25" customHeight="1">
      <c r="A62" s="301" t="s">
        <v>895</v>
      </c>
      <c r="B62" s="275" t="s">
        <v>1974</v>
      </c>
      <c r="C62" s="276" t="s">
        <v>1447</v>
      </c>
      <c r="D62" s="277">
        <v>20</v>
      </c>
      <c r="E62" s="278">
        <v>10</v>
      </c>
      <c r="F62" s="239">
        <f t="shared" si="1"/>
        <v>200</v>
      </c>
      <c r="G62" s="27">
        <v>5</v>
      </c>
      <c r="H62" s="240">
        <f t="shared" si="3"/>
        <v>100</v>
      </c>
      <c r="I62" s="241">
        <f t="shared" si="4"/>
        <v>300</v>
      </c>
      <c r="J62" s="241">
        <f t="shared" si="2"/>
        <v>25</v>
      </c>
      <c r="K62" s="241">
        <f t="shared" si="5"/>
        <v>75</v>
      </c>
      <c r="L62" s="241">
        <f t="shared" si="6"/>
        <v>375</v>
      </c>
      <c r="M62" s="322"/>
      <c r="N62" s="245">
        <f t="shared" si="0"/>
        <v>5</v>
      </c>
    </row>
    <row r="63" spans="1:14" s="11" customFormat="1" ht="26.25" customHeight="1">
      <c r="A63" s="301" t="s">
        <v>896</v>
      </c>
      <c r="B63" s="275" t="s">
        <v>1948</v>
      </c>
      <c r="C63" s="276" t="s">
        <v>1413</v>
      </c>
      <c r="D63" s="277">
        <v>40</v>
      </c>
      <c r="E63" s="278">
        <v>8</v>
      </c>
      <c r="F63" s="239">
        <f t="shared" si="1"/>
        <v>320</v>
      </c>
      <c r="G63" s="124">
        <v>0</v>
      </c>
      <c r="H63" s="240">
        <f t="shared" si="3"/>
        <v>0</v>
      </c>
      <c r="I63" s="241">
        <f t="shared" si="4"/>
        <v>320</v>
      </c>
      <c r="J63" s="241">
        <f t="shared" si="2"/>
        <v>25</v>
      </c>
      <c r="K63" s="241">
        <f t="shared" si="5"/>
        <v>80</v>
      </c>
      <c r="L63" s="241">
        <f t="shared" si="6"/>
        <v>400</v>
      </c>
      <c r="M63" s="322"/>
      <c r="N63" s="245">
        <f t="shared" si="0"/>
        <v>5</v>
      </c>
    </row>
    <row r="64" spans="1:14" s="11" customFormat="1" ht="26.25" customHeight="1">
      <c r="A64" s="301" t="s">
        <v>897</v>
      </c>
      <c r="B64" s="275" t="s">
        <v>1980</v>
      </c>
      <c r="C64" s="276" t="s">
        <v>1398</v>
      </c>
      <c r="D64" s="277">
        <v>120</v>
      </c>
      <c r="E64" s="278">
        <v>2</v>
      </c>
      <c r="F64" s="239">
        <f t="shared" si="1"/>
        <v>240</v>
      </c>
      <c r="G64" s="124">
        <v>0</v>
      </c>
      <c r="H64" s="240">
        <f t="shared" si="3"/>
        <v>0</v>
      </c>
      <c r="I64" s="241">
        <f t="shared" si="4"/>
        <v>240</v>
      </c>
      <c r="J64" s="241">
        <f t="shared" si="2"/>
        <v>25</v>
      </c>
      <c r="K64" s="241">
        <f t="shared" si="5"/>
        <v>60</v>
      </c>
      <c r="L64" s="241">
        <f t="shared" si="6"/>
        <v>300</v>
      </c>
      <c r="M64" s="322"/>
      <c r="N64" s="245">
        <f t="shared" si="0"/>
        <v>5</v>
      </c>
    </row>
    <row r="65" spans="1:14" s="11" customFormat="1" ht="26.25" customHeight="1">
      <c r="A65" s="301" t="s">
        <v>898</v>
      </c>
      <c r="B65" s="275" t="s">
        <v>1945</v>
      </c>
      <c r="C65" s="276" t="s">
        <v>1413</v>
      </c>
      <c r="D65" s="277">
        <v>2</v>
      </c>
      <c r="E65" s="278">
        <v>38</v>
      </c>
      <c r="F65" s="239">
        <f t="shared" si="1"/>
        <v>76</v>
      </c>
      <c r="G65" s="124">
        <v>10</v>
      </c>
      <c r="H65" s="240">
        <f t="shared" si="3"/>
        <v>20</v>
      </c>
      <c r="I65" s="241">
        <f t="shared" si="4"/>
        <v>96</v>
      </c>
      <c r="J65" s="241">
        <f t="shared" si="2"/>
        <v>25</v>
      </c>
      <c r="K65" s="241">
        <f t="shared" si="5"/>
        <v>24</v>
      </c>
      <c r="L65" s="241">
        <f t="shared" si="6"/>
        <v>120</v>
      </c>
      <c r="M65" s="322"/>
      <c r="N65" s="245">
        <f t="shared" si="0"/>
        <v>5</v>
      </c>
    </row>
    <row r="66" spans="1:14" s="11" customFormat="1" ht="21" customHeight="1">
      <c r="A66" s="301" t="s">
        <v>899</v>
      </c>
      <c r="B66" s="275" t="s">
        <v>553</v>
      </c>
      <c r="C66" s="276" t="s">
        <v>1398</v>
      </c>
      <c r="D66" s="277">
        <v>10</v>
      </c>
      <c r="E66" s="278">
        <v>80</v>
      </c>
      <c r="F66" s="239">
        <f t="shared" si="1"/>
        <v>800</v>
      </c>
      <c r="G66" s="124">
        <v>30</v>
      </c>
      <c r="H66" s="240">
        <f t="shared" si="3"/>
        <v>300</v>
      </c>
      <c r="I66" s="241">
        <f t="shared" si="4"/>
        <v>1100</v>
      </c>
      <c r="J66" s="241">
        <f t="shared" si="2"/>
        <v>25</v>
      </c>
      <c r="K66" s="241">
        <f t="shared" si="5"/>
        <v>275</v>
      </c>
      <c r="L66" s="241">
        <f t="shared" si="6"/>
        <v>1375</v>
      </c>
      <c r="M66" s="322"/>
      <c r="N66" s="245">
        <f t="shared" si="0"/>
        <v>5</v>
      </c>
    </row>
    <row r="67" spans="1:14" s="11" customFormat="1" ht="26.25" customHeight="1">
      <c r="A67" s="301" t="s">
        <v>900</v>
      </c>
      <c r="B67" s="275" t="s">
        <v>1975</v>
      </c>
      <c r="C67" s="276" t="s">
        <v>1447</v>
      </c>
      <c r="D67" s="277">
        <v>20</v>
      </c>
      <c r="E67" s="278">
        <v>10</v>
      </c>
      <c r="F67" s="239">
        <f t="shared" si="1"/>
        <v>200</v>
      </c>
      <c r="G67" s="124">
        <v>5</v>
      </c>
      <c r="H67" s="240">
        <f t="shared" si="3"/>
        <v>100</v>
      </c>
      <c r="I67" s="241">
        <f t="shared" si="4"/>
        <v>300</v>
      </c>
      <c r="J67" s="241">
        <f t="shared" si="2"/>
        <v>25</v>
      </c>
      <c r="K67" s="241">
        <f t="shared" si="5"/>
        <v>75</v>
      </c>
      <c r="L67" s="241">
        <f t="shared" si="6"/>
        <v>375</v>
      </c>
      <c r="M67" s="322"/>
      <c r="N67" s="245">
        <f t="shared" si="0"/>
        <v>5</v>
      </c>
    </row>
    <row r="68" spans="1:14" s="11" customFormat="1" ht="18.75" customHeight="1">
      <c r="A68" s="301" t="s">
        <v>901</v>
      </c>
      <c r="B68" s="275" t="s">
        <v>1949</v>
      </c>
      <c r="C68" s="276" t="s">
        <v>1413</v>
      </c>
      <c r="D68" s="277">
        <v>160</v>
      </c>
      <c r="E68" s="278">
        <v>8</v>
      </c>
      <c r="F68" s="239">
        <f t="shared" si="1"/>
        <v>1280</v>
      </c>
      <c r="G68" s="124">
        <v>0</v>
      </c>
      <c r="H68" s="240">
        <f t="shared" si="3"/>
        <v>0</v>
      </c>
      <c r="I68" s="241">
        <f t="shared" si="4"/>
        <v>1280</v>
      </c>
      <c r="J68" s="241">
        <f t="shared" si="2"/>
        <v>25</v>
      </c>
      <c r="K68" s="241">
        <f t="shared" si="5"/>
        <v>320</v>
      </c>
      <c r="L68" s="241">
        <f t="shared" si="6"/>
        <v>1600</v>
      </c>
      <c r="M68" s="322"/>
      <c r="N68" s="245">
        <f t="shared" si="0"/>
        <v>5</v>
      </c>
    </row>
    <row r="69" spans="1:14" s="11" customFormat="1" ht="18.75" customHeight="1">
      <c r="A69" s="301" t="s">
        <v>902</v>
      </c>
      <c r="B69" s="308" t="s">
        <v>1999</v>
      </c>
      <c r="C69" s="276" t="s">
        <v>1398</v>
      </c>
      <c r="D69" s="277">
        <v>600</v>
      </c>
      <c r="E69" s="278">
        <v>2</v>
      </c>
      <c r="F69" s="239">
        <f t="shared" si="1"/>
        <v>1200</v>
      </c>
      <c r="G69" s="124">
        <v>0</v>
      </c>
      <c r="H69" s="240">
        <f t="shared" si="3"/>
        <v>0</v>
      </c>
      <c r="I69" s="241">
        <f t="shared" si="4"/>
        <v>1200</v>
      </c>
      <c r="J69" s="241">
        <f t="shared" si="2"/>
        <v>25</v>
      </c>
      <c r="K69" s="241">
        <f t="shared" si="5"/>
        <v>300</v>
      </c>
      <c r="L69" s="241">
        <f t="shared" si="6"/>
        <v>1500</v>
      </c>
      <c r="M69" s="322"/>
      <c r="N69" s="245">
        <f t="shared" si="0"/>
        <v>5</v>
      </c>
    </row>
    <row r="70" spans="1:14" s="11" customFormat="1" ht="18.75" customHeight="1">
      <c r="A70" s="301" t="s">
        <v>903</v>
      </c>
      <c r="B70" s="308" t="s">
        <v>1946</v>
      </c>
      <c r="C70" s="276" t="s">
        <v>1413</v>
      </c>
      <c r="D70" s="277">
        <v>6</v>
      </c>
      <c r="E70" s="278">
        <v>38</v>
      </c>
      <c r="F70" s="239">
        <f t="shared" si="1"/>
        <v>228</v>
      </c>
      <c r="G70" s="124">
        <v>10</v>
      </c>
      <c r="H70" s="240">
        <f t="shared" si="3"/>
        <v>60</v>
      </c>
      <c r="I70" s="241">
        <f t="shared" si="4"/>
        <v>288</v>
      </c>
      <c r="J70" s="241">
        <f t="shared" si="2"/>
        <v>25</v>
      </c>
      <c r="K70" s="241">
        <f t="shared" si="5"/>
        <v>72</v>
      </c>
      <c r="L70" s="241">
        <f t="shared" si="6"/>
        <v>360</v>
      </c>
      <c r="M70" s="322"/>
      <c r="N70" s="245">
        <f t="shared" si="0"/>
        <v>5</v>
      </c>
    </row>
    <row r="71" spans="1:14" s="11" customFormat="1" ht="18.75" customHeight="1">
      <c r="A71" s="301" t="s">
        <v>904</v>
      </c>
      <c r="B71" s="308" t="s">
        <v>1963</v>
      </c>
      <c r="C71" s="276" t="s">
        <v>1398</v>
      </c>
      <c r="D71" s="277">
        <v>7</v>
      </c>
      <c r="E71" s="278">
        <v>35</v>
      </c>
      <c r="F71" s="239">
        <f t="shared" si="1"/>
        <v>245</v>
      </c>
      <c r="G71" s="124">
        <v>30</v>
      </c>
      <c r="H71" s="240">
        <f t="shared" si="3"/>
        <v>210</v>
      </c>
      <c r="I71" s="241">
        <f t="shared" si="4"/>
        <v>455</v>
      </c>
      <c r="J71" s="241">
        <f t="shared" si="2"/>
        <v>25</v>
      </c>
      <c r="K71" s="241">
        <f t="shared" si="5"/>
        <v>113.75</v>
      </c>
      <c r="L71" s="241">
        <f t="shared" si="6"/>
        <v>568.75</v>
      </c>
      <c r="M71" s="322"/>
      <c r="N71" s="245">
        <f t="shared" si="0"/>
        <v>5</v>
      </c>
    </row>
    <row r="72" spans="1:14" s="11" customFormat="1" ht="26.25" customHeight="1">
      <c r="A72" s="301" t="s">
        <v>905</v>
      </c>
      <c r="B72" s="308" t="s">
        <v>550</v>
      </c>
      <c r="C72" s="276" t="s">
        <v>1447</v>
      </c>
      <c r="D72" s="277">
        <v>8</v>
      </c>
      <c r="E72" s="278">
        <v>10</v>
      </c>
      <c r="F72" s="239">
        <f t="shared" si="1"/>
        <v>80</v>
      </c>
      <c r="G72" s="124">
        <v>5</v>
      </c>
      <c r="H72" s="240">
        <f t="shared" si="3"/>
        <v>40</v>
      </c>
      <c r="I72" s="241">
        <f t="shared" si="4"/>
        <v>120</v>
      </c>
      <c r="J72" s="241">
        <f t="shared" si="2"/>
        <v>25</v>
      </c>
      <c r="K72" s="241">
        <f t="shared" si="5"/>
        <v>30</v>
      </c>
      <c r="L72" s="241">
        <f t="shared" si="6"/>
        <v>150</v>
      </c>
      <c r="M72" s="322"/>
      <c r="N72" s="245">
        <f t="shared" si="0"/>
        <v>5</v>
      </c>
    </row>
    <row r="73" spans="1:14" s="11" customFormat="1" ht="26.25" customHeight="1">
      <c r="A73" s="301" t="s">
        <v>906</v>
      </c>
      <c r="B73" s="308" t="s">
        <v>551</v>
      </c>
      <c r="C73" s="276" t="s">
        <v>1413</v>
      </c>
      <c r="D73" s="277">
        <v>52</v>
      </c>
      <c r="E73" s="278">
        <v>8</v>
      </c>
      <c r="F73" s="239">
        <f t="shared" si="1"/>
        <v>416</v>
      </c>
      <c r="G73" s="124">
        <v>0</v>
      </c>
      <c r="H73" s="240">
        <f t="shared" si="3"/>
        <v>0</v>
      </c>
      <c r="I73" s="241">
        <f t="shared" si="4"/>
        <v>416</v>
      </c>
      <c r="J73" s="241">
        <f t="shared" si="2"/>
        <v>25</v>
      </c>
      <c r="K73" s="241">
        <f t="shared" si="5"/>
        <v>104</v>
      </c>
      <c r="L73" s="241">
        <f t="shared" si="6"/>
        <v>520</v>
      </c>
      <c r="M73" s="322"/>
      <c r="N73" s="245">
        <f t="shared" si="0"/>
        <v>5</v>
      </c>
    </row>
    <row r="74" spans="1:14" s="11" customFormat="1" ht="26.25" customHeight="1">
      <c r="A74" s="301" t="s">
        <v>907</v>
      </c>
      <c r="B74" s="308" t="s">
        <v>552</v>
      </c>
      <c r="C74" s="276" t="s">
        <v>1398</v>
      </c>
      <c r="D74" s="277">
        <v>30</v>
      </c>
      <c r="E74" s="278">
        <v>2</v>
      </c>
      <c r="F74" s="239">
        <f t="shared" si="1"/>
        <v>60</v>
      </c>
      <c r="G74" s="124">
        <v>0</v>
      </c>
      <c r="H74" s="240">
        <f t="shared" si="3"/>
        <v>0</v>
      </c>
      <c r="I74" s="241">
        <f t="shared" si="4"/>
        <v>60</v>
      </c>
      <c r="J74" s="241">
        <f t="shared" si="2"/>
        <v>25</v>
      </c>
      <c r="K74" s="241">
        <f t="shared" si="5"/>
        <v>15</v>
      </c>
      <c r="L74" s="241">
        <f t="shared" si="6"/>
        <v>75</v>
      </c>
      <c r="M74" s="322"/>
      <c r="N74" s="245">
        <f t="shared" si="0"/>
        <v>5</v>
      </c>
    </row>
    <row r="75" spans="1:14" s="11" customFormat="1" ht="26.25" customHeight="1">
      <c r="A75" s="301" t="s">
        <v>908</v>
      </c>
      <c r="B75" s="308" t="s">
        <v>1947</v>
      </c>
      <c r="C75" s="276" t="s">
        <v>1413</v>
      </c>
      <c r="D75" s="277">
        <v>14</v>
      </c>
      <c r="E75" s="278">
        <v>11</v>
      </c>
      <c r="F75" s="239">
        <f t="shared" si="1"/>
        <v>154</v>
      </c>
      <c r="G75" s="124">
        <v>3</v>
      </c>
      <c r="H75" s="240">
        <f t="shared" si="3"/>
        <v>42</v>
      </c>
      <c r="I75" s="241">
        <f t="shared" si="4"/>
        <v>196</v>
      </c>
      <c r="J75" s="241">
        <f t="shared" si="2"/>
        <v>25</v>
      </c>
      <c r="K75" s="241">
        <f t="shared" si="5"/>
        <v>49</v>
      </c>
      <c r="L75" s="241">
        <f t="shared" si="6"/>
        <v>245</v>
      </c>
      <c r="M75" s="322"/>
      <c r="N75" s="245">
        <f t="shared" si="0"/>
        <v>5</v>
      </c>
    </row>
    <row r="76" spans="1:14" s="11" customFormat="1" ht="26.25" customHeight="1">
      <c r="A76" s="301" t="s">
        <v>909</v>
      </c>
      <c r="B76" s="308" t="s">
        <v>1964</v>
      </c>
      <c r="C76" s="276" t="s">
        <v>1398</v>
      </c>
      <c r="D76" s="277">
        <v>12</v>
      </c>
      <c r="E76" s="278">
        <v>35</v>
      </c>
      <c r="F76" s="239">
        <f t="shared" si="1"/>
        <v>420</v>
      </c>
      <c r="G76" s="124">
        <v>10</v>
      </c>
      <c r="H76" s="240">
        <f t="shared" si="3"/>
        <v>120</v>
      </c>
      <c r="I76" s="241">
        <f t="shared" si="4"/>
        <v>540</v>
      </c>
      <c r="J76" s="241">
        <f t="shared" si="2"/>
        <v>25</v>
      </c>
      <c r="K76" s="241">
        <f t="shared" si="5"/>
        <v>135</v>
      </c>
      <c r="L76" s="241">
        <f t="shared" si="6"/>
        <v>675</v>
      </c>
      <c r="M76" s="322"/>
      <c r="N76" s="245">
        <f aca="true" t="shared" si="7" ref="N76:N139">LEN(A76)</f>
        <v>5</v>
      </c>
    </row>
    <row r="77" spans="1:14" s="11" customFormat="1" ht="26.25" customHeight="1">
      <c r="A77" s="301" t="s">
        <v>910</v>
      </c>
      <c r="B77" s="308" t="s">
        <v>1976</v>
      </c>
      <c r="C77" s="276" t="s">
        <v>1447</v>
      </c>
      <c r="D77" s="277">
        <v>14</v>
      </c>
      <c r="E77" s="278">
        <v>15</v>
      </c>
      <c r="F77" s="239">
        <f t="shared" si="1"/>
        <v>210</v>
      </c>
      <c r="G77" s="124">
        <v>5</v>
      </c>
      <c r="H77" s="240">
        <f t="shared" si="3"/>
        <v>70</v>
      </c>
      <c r="I77" s="241">
        <f t="shared" si="4"/>
        <v>280</v>
      </c>
      <c r="J77" s="241">
        <f t="shared" si="2"/>
        <v>25</v>
      </c>
      <c r="K77" s="241">
        <f t="shared" si="5"/>
        <v>70</v>
      </c>
      <c r="L77" s="241">
        <f t="shared" si="6"/>
        <v>350</v>
      </c>
      <c r="M77" s="322"/>
      <c r="N77" s="245">
        <f t="shared" si="7"/>
        <v>5</v>
      </c>
    </row>
    <row r="78" spans="1:14" s="11" customFormat="1" ht="26.25" customHeight="1">
      <c r="A78" s="301" t="s">
        <v>911</v>
      </c>
      <c r="B78" s="308" t="s">
        <v>1981</v>
      </c>
      <c r="C78" s="276" t="s">
        <v>1413</v>
      </c>
      <c r="D78" s="277">
        <v>6</v>
      </c>
      <c r="E78" s="278">
        <v>10</v>
      </c>
      <c r="F78" s="239">
        <f t="shared" si="1"/>
        <v>60</v>
      </c>
      <c r="G78" s="124">
        <v>5</v>
      </c>
      <c r="H78" s="240">
        <f t="shared" si="3"/>
        <v>30</v>
      </c>
      <c r="I78" s="241">
        <f t="shared" si="4"/>
        <v>90</v>
      </c>
      <c r="J78" s="241">
        <f t="shared" si="2"/>
        <v>25</v>
      </c>
      <c r="K78" s="241">
        <f t="shared" si="5"/>
        <v>22.5</v>
      </c>
      <c r="L78" s="241">
        <f t="shared" si="6"/>
        <v>112.5</v>
      </c>
      <c r="M78" s="322"/>
      <c r="N78" s="245">
        <f t="shared" si="7"/>
        <v>5</v>
      </c>
    </row>
    <row r="79" spans="1:14" s="11" customFormat="1" ht="26.25" customHeight="1">
      <c r="A79" s="301" t="s">
        <v>912</v>
      </c>
      <c r="B79" s="308" t="s">
        <v>1966</v>
      </c>
      <c r="C79" s="276" t="s">
        <v>1398</v>
      </c>
      <c r="D79" s="277">
        <v>33</v>
      </c>
      <c r="E79" s="278">
        <v>1</v>
      </c>
      <c r="F79" s="239">
        <f aca="true" t="shared" si="8" ref="F79:F139">ROUND(D79*E79,2)</f>
        <v>33</v>
      </c>
      <c r="G79" s="124">
        <v>0</v>
      </c>
      <c r="H79" s="240">
        <f t="shared" si="3"/>
        <v>0</v>
      </c>
      <c r="I79" s="241">
        <f t="shared" si="4"/>
        <v>33</v>
      </c>
      <c r="J79" s="241">
        <f aca="true" t="shared" si="9" ref="J79:J87">$J$13</f>
        <v>25</v>
      </c>
      <c r="K79" s="241">
        <f t="shared" si="5"/>
        <v>8.25</v>
      </c>
      <c r="L79" s="241">
        <f t="shared" si="6"/>
        <v>41.25</v>
      </c>
      <c r="M79" s="322"/>
      <c r="N79" s="245">
        <f t="shared" si="7"/>
        <v>5</v>
      </c>
    </row>
    <row r="80" spans="1:14" s="11" customFormat="1" ht="26.25" customHeight="1">
      <c r="A80" s="301" t="s">
        <v>913</v>
      </c>
      <c r="B80" s="308" t="s">
        <v>1982</v>
      </c>
      <c r="C80" s="276" t="s">
        <v>1413</v>
      </c>
      <c r="D80" s="277">
        <v>8</v>
      </c>
      <c r="E80" s="278">
        <v>11</v>
      </c>
      <c r="F80" s="239">
        <f t="shared" si="8"/>
        <v>88</v>
      </c>
      <c r="G80" s="124">
        <v>3</v>
      </c>
      <c r="H80" s="240">
        <f t="shared" si="3"/>
        <v>24</v>
      </c>
      <c r="I80" s="241">
        <f t="shared" si="4"/>
        <v>112</v>
      </c>
      <c r="J80" s="241">
        <f t="shared" si="9"/>
        <v>25</v>
      </c>
      <c r="K80" s="241">
        <f t="shared" si="5"/>
        <v>28</v>
      </c>
      <c r="L80" s="241">
        <f t="shared" si="6"/>
        <v>140</v>
      </c>
      <c r="M80" s="322"/>
      <c r="N80" s="245">
        <f t="shared" si="7"/>
        <v>5</v>
      </c>
    </row>
    <row r="81" spans="1:14" s="11" customFormat="1" ht="26.25" customHeight="1">
      <c r="A81" s="301" t="s">
        <v>914</v>
      </c>
      <c r="B81" s="308" t="s">
        <v>721</v>
      </c>
      <c r="C81" s="276" t="s">
        <v>1398</v>
      </c>
      <c r="D81" s="277">
        <v>9</v>
      </c>
      <c r="E81" s="278">
        <v>10</v>
      </c>
      <c r="F81" s="239">
        <f t="shared" si="8"/>
        <v>90</v>
      </c>
      <c r="G81" s="124">
        <v>5</v>
      </c>
      <c r="H81" s="240">
        <f t="shared" si="3"/>
        <v>45</v>
      </c>
      <c r="I81" s="241">
        <f t="shared" si="4"/>
        <v>135</v>
      </c>
      <c r="J81" s="241">
        <f t="shared" si="9"/>
        <v>25</v>
      </c>
      <c r="K81" s="241">
        <f t="shared" si="5"/>
        <v>33.75</v>
      </c>
      <c r="L81" s="241">
        <f t="shared" si="6"/>
        <v>168.75</v>
      </c>
      <c r="M81" s="322"/>
      <c r="N81" s="245">
        <f t="shared" si="7"/>
        <v>5</v>
      </c>
    </row>
    <row r="82" spans="1:14" s="11" customFormat="1" ht="26.25" customHeight="1">
      <c r="A82" s="301" t="s">
        <v>915</v>
      </c>
      <c r="B82" s="308" t="s">
        <v>1977</v>
      </c>
      <c r="C82" s="276" t="s">
        <v>1447</v>
      </c>
      <c r="D82" s="277">
        <v>18</v>
      </c>
      <c r="E82" s="278">
        <v>15</v>
      </c>
      <c r="F82" s="239">
        <f t="shared" si="8"/>
        <v>270</v>
      </c>
      <c r="G82" s="124">
        <v>5</v>
      </c>
      <c r="H82" s="240">
        <f t="shared" si="3"/>
        <v>90</v>
      </c>
      <c r="I82" s="241">
        <f t="shared" si="4"/>
        <v>360</v>
      </c>
      <c r="J82" s="241">
        <f t="shared" si="9"/>
        <v>25</v>
      </c>
      <c r="K82" s="241">
        <f t="shared" si="5"/>
        <v>90</v>
      </c>
      <c r="L82" s="241">
        <f t="shared" si="6"/>
        <v>450</v>
      </c>
      <c r="M82" s="322"/>
      <c r="N82" s="245">
        <f t="shared" si="7"/>
        <v>5</v>
      </c>
    </row>
    <row r="83" spans="1:14" s="11" customFormat="1" ht="26.25" customHeight="1">
      <c r="A83" s="301" t="s">
        <v>916</v>
      </c>
      <c r="B83" s="308" t="s">
        <v>1978</v>
      </c>
      <c r="C83" s="276" t="s">
        <v>1413</v>
      </c>
      <c r="D83" s="277">
        <v>22</v>
      </c>
      <c r="E83" s="278">
        <v>50</v>
      </c>
      <c r="F83" s="239">
        <f t="shared" si="8"/>
        <v>1100</v>
      </c>
      <c r="G83" s="124">
        <v>0</v>
      </c>
      <c r="H83" s="240">
        <f t="shared" si="3"/>
        <v>0</v>
      </c>
      <c r="I83" s="241">
        <f t="shared" si="4"/>
        <v>1100</v>
      </c>
      <c r="J83" s="241">
        <f t="shared" si="9"/>
        <v>25</v>
      </c>
      <c r="K83" s="241">
        <f t="shared" si="5"/>
        <v>275</v>
      </c>
      <c r="L83" s="241">
        <f t="shared" si="6"/>
        <v>1375</v>
      </c>
      <c r="M83" s="322"/>
      <c r="N83" s="245">
        <f t="shared" si="7"/>
        <v>5</v>
      </c>
    </row>
    <row r="84" spans="1:14" s="11" customFormat="1" ht="26.25" customHeight="1">
      <c r="A84" s="301" t="s">
        <v>917</v>
      </c>
      <c r="B84" s="308" t="s">
        <v>1979</v>
      </c>
      <c r="C84" s="276" t="s">
        <v>1398</v>
      </c>
      <c r="D84" s="277">
        <v>180</v>
      </c>
      <c r="E84" s="278">
        <v>4</v>
      </c>
      <c r="F84" s="239">
        <f t="shared" si="8"/>
        <v>720</v>
      </c>
      <c r="G84" s="124">
        <v>0</v>
      </c>
      <c r="H84" s="240">
        <f t="shared" si="3"/>
        <v>0</v>
      </c>
      <c r="I84" s="241">
        <f t="shared" si="4"/>
        <v>720</v>
      </c>
      <c r="J84" s="241">
        <f t="shared" si="9"/>
        <v>25</v>
      </c>
      <c r="K84" s="241">
        <f t="shared" si="5"/>
        <v>180</v>
      </c>
      <c r="L84" s="241">
        <f t="shared" si="6"/>
        <v>900</v>
      </c>
      <c r="M84" s="322"/>
      <c r="N84" s="245">
        <f t="shared" si="7"/>
        <v>5</v>
      </c>
    </row>
    <row r="85" spans="1:14" s="11" customFormat="1" ht="26.25" customHeight="1">
      <c r="A85" s="301" t="s">
        <v>918</v>
      </c>
      <c r="B85" s="308" t="s">
        <v>1968</v>
      </c>
      <c r="C85" s="276" t="s">
        <v>1413</v>
      </c>
      <c r="D85" s="277">
        <v>4</v>
      </c>
      <c r="E85" s="278">
        <v>200</v>
      </c>
      <c r="F85" s="239">
        <f t="shared" si="8"/>
        <v>800</v>
      </c>
      <c r="G85" s="124">
        <v>100</v>
      </c>
      <c r="H85" s="240">
        <f>ROUND(D85*G85,2)</f>
        <v>400</v>
      </c>
      <c r="I85" s="241">
        <f>(F85+H85)</f>
        <v>1200</v>
      </c>
      <c r="J85" s="241">
        <f t="shared" si="9"/>
        <v>25</v>
      </c>
      <c r="K85" s="241">
        <f>ROUND(J85/100*I85,2)</f>
        <v>300</v>
      </c>
      <c r="L85" s="241">
        <f>(I85+K85)</f>
        <v>1500</v>
      </c>
      <c r="M85" s="322"/>
      <c r="N85" s="245">
        <f t="shared" si="7"/>
        <v>5</v>
      </c>
    </row>
    <row r="86" spans="1:14" s="11" customFormat="1" ht="26.25" customHeight="1">
      <c r="A86" s="301" t="s">
        <v>919</v>
      </c>
      <c r="B86" s="308" t="s">
        <v>1965</v>
      </c>
      <c r="C86" s="276" t="s">
        <v>1398</v>
      </c>
      <c r="D86" s="277">
        <v>12</v>
      </c>
      <c r="E86" s="278">
        <v>30</v>
      </c>
      <c r="F86" s="239">
        <f t="shared" si="8"/>
        <v>360</v>
      </c>
      <c r="G86" s="124">
        <v>50</v>
      </c>
      <c r="H86" s="240">
        <f>ROUND(D86*G86,2)</f>
        <v>600</v>
      </c>
      <c r="I86" s="241">
        <f>(F86+H86)</f>
        <v>960</v>
      </c>
      <c r="J86" s="241">
        <f t="shared" si="9"/>
        <v>25</v>
      </c>
      <c r="K86" s="241">
        <f>ROUND(J86/100*I86,2)</f>
        <v>240</v>
      </c>
      <c r="L86" s="241">
        <f>(I86+K86)</f>
        <v>1200</v>
      </c>
      <c r="M86" s="322"/>
      <c r="N86" s="245">
        <f t="shared" si="7"/>
        <v>5</v>
      </c>
    </row>
    <row r="87" spans="1:14" s="11" customFormat="1" ht="38.25">
      <c r="A87" s="301" t="s">
        <v>920</v>
      </c>
      <c r="B87" s="308" t="s">
        <v>724</v>
      </c>
      <c r="C87" s="243" t="s">
        <v>1397</v>
      </c>
      <c r="D87" s="277">
        <v>3500</v>
      </c>
      <c r="E87" s="278">
        <v>2.25</v>
      </c>
      <c r="F87" s="239">
        <f t="shared" si="8"/>
        <v>7875</v>
      </c>
      <c r="G87" s="124">
        <v>1.25</v>
      </c>
      <c r="H87" s="240">
        <f>ROUND(D87*G87,2)</f>
        <v>4375</v>
      </c>
      <c r="I87" s="241">
        <f>(F87+H87)</f>
        <v>12250</v>
      </c>
      <c r="J87" s="241">
        <f t="shared" si="9"/>
        <v>25</v>
      </c>
      <c r="K87" s="241">
        <f>ROUND(J87/100*I87,2)</f>
        <v>3062.5</v>
      </c>
      <c r="L87" s="241">
        <f>(I87+K87)</f>
        <v>15312.5</v>
      </c>
      <c r="M87" s="322"/>
      <c r="N87" s="245">
        <f t="shared" si="7"/>
        <v>5</v>
      </c>
    </row>
    <row r="88" spans="1:15" s="8" customFormat="1" ht="18" customHeight="1">
      <c r="A88" s="306" t="s">
        <v>482</v>
      </c>
      <c r="B88" s="45" t="s">
        <v>1953</v>
      </c>
      <c r="C88" s="58"/>
      <c r="D88" s="291"/>
      <c r="E88" s="95"/>
      <c r="F88" s="95"/>
      <c r="G88" s="95"/>
      <c r="H88" s="95"/>
      <c r="I88" s="242">
        <f>SUM(I89)</f>
        <v>375</v>
      </c>
      <c r="J88" s="242"/>
      <c r="K88" s="242">
        <f>SUM(K89)</f>
        <v>93.75</v>
      </c>
      <c r="L88" s="242">
        <f>SUM(L89)</f>
        <v>468.75</v>
      </c>
      <c r="M88" s="321">
        <f>L88/$C$631*100</f>
        <v>0.009</v>
      </c>
      <c r="N88" s="245">
        <f t="shared" si="7"/>
        <v>2</v>
      </c>
      <c r="O88" s="11"/>
    </row>
    <row r="89" spans="1:14" s="11" customFormat="1" ht="39.75" customHeight="1">
      <c r="A89" s="302" t="s">
        <v>921</v>
      </c>
      <c r="B89" s="308" t="s">
        <v>723</v>
      </c>
      <c r="C89" s="243" t="s">
        <v>1531</v>
      </c>
      <c r="D89" s="277">
        <v>25</v>
      </c>
      <c r="E89" s="278">
        <v>15</v>
      </c>
      <c r="F89" s="278">
        <f t="shared" si="8"/>
        <v>375</v>
      </c>
      <c r="G89" s="124">
        <v>0</v>
      </c>
      <c r="H89" s="240">
        <f>ROUND(D89*G89,2)</f>
        <v>0</v>
      </c>
      <c r="I89" s="241">
        <f>(F89+H89)</f>
        <v>375</v>
      </c>
      <c r="J89" s="241">
        <f>$J$13</f>
        <v>25</v>
      </c>
      <c r="K89" s="241">
        <f>ROUND(J89/100*I89,2)</f>
        <v>93.75</v>
      </c>
      <c r="L89" s="241">
        <f>(I89+K89)</f>
        <v>468.75</v>
      </c>
      <c r="M89" s="322"/>
      <c r="N89" s="245">
        <f t="shared" si="7"/>
        <v>5</v>
      </c>
    </row>
    <row r="90" spans="1:15" s="8" customFormat="1" ht="18" customHeight="1">
      <c r="A90" s="306" t="s">
        <v>483</v>
      </c>
      <c r="B90" s="45" t="s">
        <v>1940</v>
      </c>
      <c r="C90" s="58"/>
      <c r="D90" s="291"/>
      <c r="E90" s="95"/>
      <c r="F90" s="95"/>
      <c r="G90" s="28"/>
      <c r="H90" s="95"/>
      <c r="I90" s="242">
        <f>SUM(I91:I93)</f>
        <v>16850</v>
      </c>
      <c r="J90" s="242"/>
      <c r="K90" s="242">
        <f>SUM(K91:K93)</f>
        <v>4212.5</v>
      </c>
      <c r="L90" s="242">
        <f>SUM(L91:L93)</f>
        <v>21062.5</v>
      </c>
      <c r="M90" s="321">
        <f>L90/$C$631*100</f>
        <v>0.421</v>
      </c>
      <c r="N90" s="245">
        <f t="shared" si="7"/>
        <v>2</v>
      </c>
      <c r="O90" s="11"/>
    </row>
    <row r="91" spans="1:14" s="11" customFormat="1" ht="26.25" customHeight="1">
      <c r="A91" s="301" t="s">
        <v>922</v>
      </c>
      <c r="B91" s="308" t="s">
        <v>726</v>
      </c>
      <c r="C91" s="276" t="s">
        <v>1529</v>
      </c>
      <c r="D91" s="277">
        <v>370</v>
      </c>
      <c r="E91" s="278">
        <v>9.5</v>
      </c>
      <c r="F91" s="278">
        <f t="shared" si="8"/>
        <v>3515</v>
      </c>
      <c r="G91" s="27">
        <v>9</v>
      </c>
      <c r="H91" s="240">
        <f>ROUND(D91*G91,2)</f>
        <v>3330</v>
      </c>
      <c r="I91" s="241">
        <f>(F91+H91)</f>
        <v>6845</v>
      </c>
      <c r="J91" s="241">
        <f>$J$13</f>
        <v>25</v>
      </c>
      <c r="K91" s="241">
        <f>ROUND(J91/100*I91,2)</f>
        <v>1711.25</v>
      </c>
      <c r="L91" s="241">
        <f>(I91+K91)</f>
        <v>8556.25</v>
      </c>
      <c r="M91" s="322"/>
      <c r="N91" s="245">
        <f t="shared" si="7"/>
        <v>5</v>
      </c>
    </row>
    <row r="92" spans="1:14" s="11" customFormat="1" ht="44.25" customHeight="1">
      <c r="A92" s="301" t="s">
        <v>923</v>
      </c>
      <c r="B92" s="308" t="s">
        <v>1530</v>
      </c>
      <c r="C92" s="276" t="s">
        <v>1531</v>
      </c>
      <c r="D92" s="277">
        <v>7</v>
      </c>
      <c r="E92" s="278">
        <v>500</v>
      </c>
      <c r="F92" s="278">
        <f t="shared" si="8"/>
        <v>3500</v>
      </c>
      <c r="G92" s="27">
        <v>700</v>
      </c>
      <c r="H92" s="240">
        <f>ROUND(D92*G92,2)</f>
        <v>4900</v>
      </c>
      <c r="I92" s="241">
        <f>(F92+H92)</f>
        <v>8400</v>
      </c>
      <c r="J92" s="241">
        <f>$J$13</f>
        <v>25</v>
      </c>
      <c r="K92" s="241">
        <f>ROUND(J92/100*I92,2)</f>
        <v>2100</v>
      </c>
      <c r="L92" s="241">
        <f>(I92+K92)</f>
        <v>10500</v>
      </c>
      <c r="M92" s="322"/>
      <c r="N92" s="245">
        <f t="shared" si="7"/>
        <v>5</v>
      </c>
    </row>
    <row r="93" spans="1:14" s="11" customFormat="1" ht="18.75" customHeight="1">
      <c r="A93" s="301" t="s">
        <v>924</v>
      </c>
      <c r="B93" s="308" t="s">
        <v>807</v>
      </c>
      <c r="C93" s="280" t="s">
        <v>1397</v>
      </c>
      <c r="D93" s="277">
        <v>15</v>
      </c>
      <c r="E93" s="278">
        <v>17</v>
      </c>
      <c r="F93" s="278">
        <f t="shared" si="8"/>
        <v>255</v>
      </c>
      <c r="G93" s="27">
        <v>90</v>
      </c>
      <c r="H93" s="240">
        <f>ROUND(D93*G93,2)</f>
        <v>1350</v>
      </c>
      <c r="I93" s="241">
        <f>(F93+H93)</f>
        <v>1605</v>
      </c>
      <c r="J93" s="241">
        <f>$J$13</f>
        <v>25</v>
      </c>
      <c r="K93" s="241">
        <f>ROUND(J93/100*I93,2)</f>
        <v>401.25</v>
      </c>
      <c r="L93" s="241">
        <f>(I93+K93)</f>
        <v>2006.25</v>
      </c>
      <c r="M93" s="322"/>
      <c r="N93" s="245">
        <f t="shared" si="7"/>
        <v>5</v>
      </c>
    </row>
    <row r="94" spans="1:15" s="8" customFormat="1" ht="18" customHeight="1">
      <c r="A94" s="306" t="s">
        <v>484</v>
      </c>
      <c r="B94" s="45" t="s">
        <v>1532</v>
      </c>
      <c r="C94" s="58"/>
      <c r="D94" s="291"/>
      <c r="E94" s="95"/>
      <c r="F94" s="95"/>
      <c r="G94" s="28"/>
      <c r="H94" s="95"/>
      <c r="I94" s="242">
        <f>SUM(I95)</f>
        <v>3300</v>
      </c>
      <c r="J94" s="242"/>
      <c r="K94" s="242">
        <f>SUM(K95)</f>
        <v>825</v>
      </c>
      <c r="L94" s="242">
        <f>SUM(L95)</f>
        <v>4125</v>
      </c>
      <c r="M94" s="321">
        <f>L94/$C$631*100</f>
        <v>0.083</v>
      </c>
      <c r="N94" s="245">
        <f t="shared" si="7"/>
        <v>2</v>
      </c>
      <c r="O94" s="11"/>
    </row>
    <row r="95" spans="1:14" s="11" customFormat="1" ht="26.25" customHeight="1">
      <c r="A95" s="301" t="s">
        <v>925</v>
      </c>
      <c r="B95" s="308" t="s">
        <v>1938</v>
      </c>
      <c r="C95" s="276" t="s">
        <v>1399</v>
      </c>
      <c r="D95" s="277">
        <v>20</v>
      </c>
      <c r="E95" s="278">
        <v>85</v>
      </c>
      <c r="F95" s="239">
        <f t="shared" si="8"/>
        <v>1700</v>
      </c>
      <c r="G95" s="27">
        <v>80</v>
      </c>
      <c r="H95" s="240">
        <f>ROUND(D95*G95,2)</f>
        <v>1600</v>
      </c>
      <c r="I95" s="241">
        <f>(F95+H95)</f>
        <v>3300</v>
      </c>
      <c r="J95" s="241">
        <f>$J$13</f>
        <v>25</v>
      </c>
      <c r="K95" s="241">
        <f>ROUND(J95/100*I95,2)</f>
        <v>825</v>
      </c>
      <c r="L95" s="241">
        <f>(I95+K95)</f>
        <v>4125</v>
      </c>
      <c r="M95" s="322"/>
      <c r="N95" s="245">
        <f t="shared" si="7"/>
        <v>5</v>
      </c>
    </row>
    <row r="96" spans="1:15" s="8" customFormat="1" ht="18" customHeight="1">
      <c r="A96" s="306" t="s">
        <v>485</v>
      </c>
      <c r="B96" s="45" t="s">
        <v>1402</v>
      </c>
      <c r="C96" s="58"/>
      <c r="D96" s="291"/>
      <c r="E96" s="95"/>
      <c r="F96" s="95"/>
      <c r="G96" s="95"/>
      <c r="H96" s="95"/>
      <c r="I96" s="242">
        <f>SUM(I97:I108)</f>
        <v>194752.82</v>
      </c>
      <c r="J96" s="242"/>
      <c r="K96" s="242">
        <f>SUM(K97:K108)</f>
        <v>48688.21</v>
      </c>
      <c r="L96" s="242">
        <f>SUM(L97:L108)</f>
        <v>243441.03</v>
      </c>
      <c r="M96" s="321">
        <f>L96/$C$631*100</f>
        <v>4.869</v>
      </c>
      <c r="N96" s="245">
        <f t="shared" si="7"/>
        <v>2</v>
      </c>
      <c r="O96" s="11"/>
    </row>
    <row r="97" spans="1:14" s="11" customFormat="1" ht="21" customHeight="1">
      <c r="A97" s="301" t="s">
        <v>926</v>
      </c>
      <c r="B97" s="308" t="s">
        <v>1448</v>
      </c>
      <c r="C97" s="276" t="s">
        <v>1397</v>
      </c>
      <c r="D97" s="277">
        <v>20</v>
      </c>
      <c r="E97" s="278">
        <v>60</v>
      </c>
      <c r="F97" s="239">
        <f t="shared" si="8"/>
        <v>1200</v>
      </c>
      <c r="G97" s="27">
        <v>300</v>
      </c>
      <c r="H97" s="240">
        <f aca="true" t="shared" si="10" ref="H97:H108">ROUND(D97*G97,2)</f>
        <v>6000</v>
      </c>
      <c r="I97" s="241">
        <f aca="true" t="shared" si="11" ref="I97:I108">(F97+H97)</f>
        <v>7200</v>
      </c>
      <c r="J97" s="241">
        <f aca="true" t="shared" si="12" ref="J97:J108">$J$13</f>
        <v>25</v>
      </c>
      <c r="K97" s="241">
        <f aca="true" t="shared" si="13" ref="K97:K108">ROUND(J97/100*I97,2)</f>
        <v>1800</v>
      </c>
      <c r="L97" s="241">
        <f aca="true" t="shared" si="14" ref="L97:L108">(I97+K97)</f>
        <v>9000</v>
      </c>
      <c r="M97" s="322"/>
      <c r="N97" s="245">
        <f t="shared" si="7"/>
        <v>5</v>
      </c>
    </row>
    <row r="98" spans="1:14" s="11" customFormat="1" ht="21" customHeight="1">
      <c r="A98" s="301" t="s">
        <v>927</v>
      </c>
      <c r="B98" s="308" t="s">
        <v>1463</v>
      </c>
      <c r="C98" s="276" t="s">
        <v>1397</v>
      </c>
      <c r="D98" s="277">
        <v>720</v>
      </c>
      <c r="E98" s="278">
        <v>11</v>
      </c>
      <c r="F98" s="239">
        <f t="shared" si="8"/>
        <v>7920</v>
      </c>
      <c r="G98" s="27">
        <v>97.5</v>
      </c>
      <c r="H98" s="240">
        <f t="shared" si="10"/>
        <v>70200</v>
      </c>
      <c r="I98" s="241">
        <f t="shared" si="11"/>
        <v>78120</v>
      </c>
      <c r="J98" s="241">
        <f t="shared" si="12"/>
        <v>25</v>
      </c>
      <c r="K98" s="241">
        <f t="shared" si="13"/>
        <v>19530</v>
      </c>
      <c r="L98" s="241">
        <f t="shared" si="14"/>
        <v>97650</v>
      </c>
      <c r="M98" s="322"/>
      <c r="N98" s="245">
        <f t="shared" si="7"/>
        <v>5</v>
      </c>
    </row>
    <row r="99" spans="1:14" s="11" customFormat="1" ht="21" customHeight="1">
      <c r="A99" s="301" t="s">
        <v>928</v>
      </c>
      <c r="B99" s="308" t="s">
        <v>1520</v>
      </c>
      <c r="C99" s="276" t="s">
        <v>1397</v>
      </c>
      <c r="D99" s="277">
        <v>80</v>
      </c>
      <c r="E99" s="278">
        <v>17</v>
      </c>
      <c r="F99" s="239">
        <f t="shared" si="8"/>
        <v>1360</v>
      </c>
      <c r="G99" s="27">
        <v>205</v>
      </c>
      <c r="H99" s="240">
        <f t="shared" si="10"/>
        <v>16400</v>
      </c>
      <c r="I99" s="241">
        <f t="shared" si="11"/>
        <v>17760</v>
      </c>
      <c r="J99" s="241">
        <f t="shared" si="12"/>
        <v>25</v>
      </c>
      <c r="K99" s="241">
        <f t="shared" si="13"/>
        <v>4440</v>
      </c>
      <c r="L99" s="241">
        <f t="shared" si="14"/>
        <v>22200</v>
      </c>
      <c r="M99" s="322"/>
      <c r="N99" s="245">
        <f t="shared" si="7"/>
        <v>5</v>
      </c>
    </row>
    <row r="100" spans="1:14" s="11" customFormat="1" ht="26.25" customHeight="1">
      <c r="A100" s="301" t="s">
        <v>929</v>
      </c>
      <c r="B100" s="308" t="s">
        <v>725</v>
      </c>
      <c r="C100" s="276" t="s">
        <v>1397</v>
      </c>
      <c r="D100" s="277">
        <v>36</v>
      </c>
      <c r="E100" s="278">
        <v>15</v>
      </c>
      <c r="F100" s="239">
        <f t="shared" si="8"/>
        <v>540</v>
      </c>
      <c r="G100" s="27">
        <v>280</v>
      </c>
      <c r="H100" s="240">
        <f t="shared" si="10"/>
        <v>10080</v>
      </c>
      <c r="I100" s="241">
        <f t="shared" si="11"/>
        <v>10620</v>
      </c>
      <c r="J100" s="241">
        <f t="shared" si="12"/>
        <v>25</v>
      </c>
      <c r="K100" s="241">
        <f t="shared" si="13"/>
        <v>2655</v>
      </c>
      <c r="L100" s="241">
        <f t="shared" si="14"/>
        <v>13275</v>
      </c>
      <c r="M100" s="322"/>
      <c r="N100" s="245">
        <f t="shared" si="7"/>
        <v>5</v>
      </c>
    </row>
    <row r="101" spans="1:14" s="11" customFormat="1" ht="19.5" customHeight="1">
      <c r="A101" s="301" t="s">
        <v>930</v>
      </c>
      <c r="B101" s="308" t="s">
        <v>1473</v>
      </c>
      <c r="C101" s="276" t="s">
        <v>1397</v>
      </c>
      <c r="D101" s="277">
        <v>700</v>
      </c>
      <c r="E101" s="278">
        <v>15</v>
      </c>
      <c r="F101" s="239">
        <f t="shared" si="8"/>
        <v>10500</v>
      </c>
      <c r="G101" s="27">
        <v>62</v>
      </c>
      <c r="H101" s="240">
        <f t="shared" si="10"/>
        <v>43400</v>
      </c>
      <c r="I101" s="241">
        <f t="shared" si="11"/>
        <v>53900</v>
      </c>
      <c r="J101" s="241">
        <f t="shared" si="12"/>
        <v>25</v>
      </c>
      <c r="K101" s="241">
        <f t="shared" si="13"/>
        <v>13475</v>
      </c>
      <c r="L101" s="241">
        <f t="shared" si="14"/>
        <v>67375</v>
      </c>
      <c r="M101" s="322"/>
      <c r="N101" s="245">
        <f t="shared" si="7"/>
        <v>5</v>
      </c>
    </row>
    <row r="102" spans="1:14" s="11" customFormat="1" ht="19.5" customHeight="1">
      <c r="A102" s="301" t="s">
        <v>931</v>
      </c>
      <c r="B102" s="308" t="s">
        <v>1490</v>
      </c>
      <c r="C102" s="276" t="s">
        <v>1397</v>
      </c>
      <c r="D102" s="277">
        <v>70</v>
      </c>
      <c r="E102" s="278">
        <v>15</v>
      </c>
      <c r="F102" s="239">
        <f t="shared" si="8"/>
        <v>1050</v>
      </c>
      <c r="G102" s="27">
        <v>80</v>
      </c>
      <c r="H102" s="240">
        <f t="shared" si="10"/>
        <v>5600</v>
      </c>
      <c r="I102" s="241">
        <f t="shared" si="11"/>
        <v>6650</v>
      </c>
      <c r="J102" s="241">
        <f t="shared" si="12"/>
        <v>25</v>
      </c>
      <c r="K102" s="241">
        <f t="shared" si="13"/>
        <v>1662.5</v>
      </c>
      <c r="L102" s="241">
        <f t="shared" si="14"/>
        <v>8312.5</v>
      </c>
      <c r="M102" s="322"/>
      <c r="N102" s="245">
        <f t="shared" si="7"/>
        <v>5</v>
      </c>
    </row>
    <row r="103" spans="1:14" s="11" customFormat="1" ht="19.5" customHeight="1">
      <c r="A103" s="301" t="s">
        <v>932</v>
      </c>
      <c r="B103" s="308" t="s">
        <v>1489</v>
      </c>
      <c r="C103" s="276" t="s">
        <v>1397</v>
      </c>
      <c r="D103" s="277">
        <v>110</v>
      </c>
      <c r="E103" s="278">
        <v>20</v>
      </c>
      <c r="F103" s="239">
        <f t="shared" si="8"/>
        <v>2200</v>
      </c>
      <c r="G103" s="27">
        <v>72</v>
      </c>
      <c r="H103" s="240">
        <f t="shared" si="10"/>
        <v>7920</v>
      </c>
      <c r="I103" s="241">
        <f t="shared" si="11"/>
        <v>10120</v>
      </c>
      <c r="J103" s="241">
        <f t="shared" si="12"/>
        <v>25</v>
      </c>
      <c r="K103" s="241">
        <f t="shared" si="13"/>
        <v>2530</v>
      </c>
      <c r="L103" s="241">
        <f t="shared" si="14"/>
        <v>12650</v>
      </c>
      <c r="M103" s="322"/>
      <c r="N103" s="245">
        <f t="shared" si="7"/>
        <v>5</v>
      </c>
    </row>
    <row r="104" spans="1:14" s="11" customFormat="1" ht="19.5" customHeight="1">
      <c r="A104" s="301" t="s">
        <v>933</v>
      </c>
      <c r="B104" s="308" t="s">
        <v>1462</v>
      </c>
      <c r="C104" s="276" t="s">
        <v>1397</v>
      </c>
      <c r="D104" s="277">
        <v>40</v>
      </c>
      <c r="E104" s="278">
        <v>20</v>
      </c>
      <c r="F104" s="239">
        <f t="shared" si="8"/>
        <v>800</v>
      </c>
      <c r="G104" s="27">
        <v>33.78</v>
      </c>
      <c r="H104" s="240">
        <f t="shared" si="10"/>
        <v>1351.2</v>
      </c>
      <c r="I104" s="241">
        <f t="shared" si="11"/>
        <v>2151.2</v>
      </c>
      <c r="J104" s="241">
        <f t="shared" si="12"/>
        <v>25</v>
      </c>
      <c r="K104" s="241">
        <f t="shared" si="13"/>
        <v>537.8</v>
      </c>
      <c r="L104" s="241">
        <f t="shared" si="14"/>
        <v>2689</v>
      </c>
      <c r="M104" s="322"/>
      <c r="N104" s="245">
        <f t="shared" si="7"/>
        <v>5</v>
      </c>
    </row>
    <row r="105" spans="1:14" s="11" customFormat="1" ht="19.5" customHeight="1">
      <c r="A105" s="301" t="s">
        <v>934</v>
      </c>
      <c r="B105" s="308" t="s">
        <v>810</v>
      </c>
      <c r="C105" s="276" t="s">
        <v>1397</v>
      </c>
      <c r="D105" s="277">
        <v>50</v>
      </c>
      <c r="E105" s="278">
        <v>18</v>
      </c>
      <c r="F105" s="239">
        <f t="shared" si="8"/>
        <v>900</v>
      </c>
      <c r="G105" s="27">
        <v>49.35</v>
      </c>
      <c r="H105" s="240">
        <f t="shared" si="10"/>
        <v>2467.5</v>
      </c>
      <c r="I105" s="241">
        <f t="shared" si="11"/>
        <v>3367.5</v>
      </c>
      <c r="J105" s="241">
        <f t="shared" si="12"/>
        <v>25</v>
      </c>
      <c r="K105" s="241">
        <f t="shared" si="13"/>
        <v>841.88</v>
      </c>
      <c r="L105" s="241">
        <f t="shared" si="14"/>
        <v>4209.38</v>
      </c>
      <c r="M105" s="322"/>
      <c r="N105" s="245">
        <f t="shared" si="7"/>
        <v>5</v>
      </c>
    </row>
    <row r="106" spans="1:14" s="11" customFormat="1" ht="19.5" customHeight="1">
      <c r="A106" s="301" t="s">
        <v>935</v>
      </c>
      <c r="B106" s="308" t="s">
        <v>1487</v>
      </c>
      <c r="C106" s="276" t="s">
        <v>1397</v>
      </c>
      <c r="D106" s="277">
        <v>12</v>
      </c>
      <c r="E106" s="278">
        <v>20</v>
      </c>
      <c r="F106" s="239">
        <f t="shared" si="8"/>
        <v>240</v>
      </c>
      <c r="G106" s="27">
        <v>94.91</v>
      </c>
      <c r="H106" s="240">
        <f t="shared" si="10"/>
        <v>1138.92</v>
      </c>
      <c r="I106" s="241">
        <f t="shared" si="11"/>
        <v>1378.92</v>
      </c>
      <c r="J106" s="241">
        <f t="shared" si="12"/>
        <v>25</v>
      </c>
      <c r="K106" s="241">
        <f t="shared" si="13"/>
        <v>344.73</v>
      </c>
      <c r="L106" s="241">
        <f t="shared" si="14"/>
        <v>1723.65</v>
      </c>
      <c r="M106" s="322"/>
      <c r="N106" s="245">
        <f t="shared" si="7"/>
        <v>5</v>
      </c>
    </row>
    <row r="107" spans="1:14" s="11" customFormat="1" ht="19.5" customHeight="1">
      <c r="A107" s="301" t="s">
        <v>936</v>
      </c>
      <c r="B107" s="308" t="s">
        <v>1488</v>
      </c>
      <c r="C107" s="276" t="s">
        <v>1397</v>
      </c>
      <c r="D107" s="277">
        <v>20</v>
      </c>
      <c r="E107" s="278">
        <v>18</v>
      </c>
      <c r="F107" s="239">
        <f t="shared" si="8"/>
        <v>360</v>
      </c>
      <c r="G107" s="27">
        <v>39.26</v>
      </c>
      <c r="H107" s="240">
        <f t="shared" si="10"/>
        <v>785.2</v>
      </c>
      <c r="I107" s="241">
        <f t="shared" si="11"/>
        <v>1145.2</v>
      </c>
      <c r="J107" s="241">
        <f t="shared" si="12"/>
        <v>25</v>
      </c>
      <c r="K107" s="241">
        <f t="shared" si="13"/>
        <v>286.3</v>
      </c>
      <c r="L107" s="241">
        <f t="shared" si="14"/>
        <v>1431.5</v>
      </c>
      <c r="M107" s="322"/>
      <c r="N107" s="245">
        <f t="shared" si="7"/>
        <v>5</v>
      </c>
    </row>
    <row r="108" spans="1:14" s="11" customFormat="1" ht="19.5" customHeight="1">
      <c r="A108" s="301" t="s">
        <v>937</v>
      </c>
      <c r="B108" s="308" t="s">
        <v>1954</v>
      </c>
      <c r="C108" s="276" t="s">
        <v>1397</v>
      </c>
      <c r="D108" s="277">
        <v>12</v>
      </c>
      <c r="E108" s="278">
        <v>15</v>
      </c>
      <c r="F108" s="239">
        <f t="shared" si="8"/>
        <v>180</v>
      </c>
      <c r="G108" s="27">
        <v>180</v>
      </c>
      <c r="H108" s="240">
        <f t="shared" si="10"/>
        <v>2160</v>
      </c>
      <c r="I108" s="241">
        <f t="shared" si="11"/>
        <v>2340</v>
      </c>
      <c r="J108" s="241">
        <f t="shared" si="12"/>
        <v>25</v>
      </c>
      <c r="K108" s="241">
        <f t="shared" si="13"/>
        <v>585</v>
      </c>
      <c r="L108" s="241">
        <f t="shared" si="14"/>
        <v>2925</v>
      </c>
      <c r="M108" s="322"/>
      <c r="N108" s="245">
        <f t="shared" si="7"/>
        <v>5</v>
      </c>
    </row>
    <row r="109" spans="1:15" s="8" customFormat="1" ht="18" customHeight="1">
      <c r="A109" s="306" t="s">
        <v>486</v>
      </c>
      <c r="B109" s="45" t="s">
        <v>1941</v>
      </c>
      <c r="C109" s="58"/>
      <c r="D109" s="291"/>
      <c r="E109" s="95"/>
      <c r="F109" s="95"/>
      <c r="G109" s="28"/>
      <c r="H109" s="95"/>
      <c r="I109" s="242">
        <f>SUM(I111:I139)</f>
        <v>162500</v>
      </c>
      <c r="J109" s="242"/>
      <c r="K109" s="242">
        <f>SUM(K111:K139)</f>
        <v>40625</v>
      </c>
      <c r="L109" s="242">
        <f>SUM(L111:L139)</f>
        <v>203125</v>
      </c>
      <c r="M109" s="321">
        <f>L109/$C$631*100</f>
        <v>4.063</v>
      </c>
      <c r="N109" s="245">
        <f t="shared" si="7"/>
        <v>2</v>
      </c>
      <c r="O109" s="11"/>
    </row>
    <row r="110" spans="1:14" s="11" customFormat="1" ht="18.75" customHeight="1">
      <c r="A110" s="287" t="s">
        <v>938</v>
      </c>
      <c r="B110" s="309" t="s">
        <v>563</v>
      </c>
      <c r="C110" s="276"/>
      <c r="D110" s="277"/>
      <c r="E110" s="278"/>
      <c r="F110" s="278"/>
      <c r="G110" s="239"/>
      <c r="H110" s="239"/>
      <c r="I110" s="239"/>
      <c r="J110" s="241"/>
      <c r="K110" s="241"/>
      <c r="L110" s="241"/>
      <c r="M110" s="322"/>
      <c r="N110" s="245">
        <f t="shared" si="7"/>
        <v>5</v>
      </c>
    </row>
    <row r="111" spans="1:14" s="11" customFormat="1" ht="40.5" customHeight="1">
      <c r="A111" s="301" t="s">
        <v>939</v>
      </c>
      <c r="B111" s="308" t="s">
        <v>685</v>
      </c>
      <c r="C111" s="276" t="s">
        <v>1414</v>
      </c>
      <c r="D111" s="277">
        <v>20</v>
      </c>
      <c r="E111" s="278">
        <v>20</v>
      </c>
      <c r="F111" s="239">
        <f t="shared" si="8"/>
        <v>400</v>
      </c>
      <c r="G111" s="27">
        <v>220</v>
      </c>
      <c r="H111" s="240">
        <f aca="true" t="shared" si="15" ref="H111:H139">ROUND(D111*G111,2)</f>
        <v>4400</v>
      </c>
      <c r="I111" s="241">
        <f aca="true" t="shared" si="16" ref="I111:I139">(F111+H111)</f>
        <v>4800</v>
      </c>
      <c r="J111" s="241">
        <f aca="true" t="shared" si="17" ref="J111:J139">$J$13</f>
        <v>25</v>
      </c>
      <c r="K111" s="241">
        <f aca="true" t="shared" si="18" ref="K111:K139">ROUND(J111/100*I111,2)</f>
        <v>1200</v>
      </c>
      <c r="L111" s="241">
        <f aca="true" t="shared" si="19" ref="L111:L139">(I111+K111)</f>
        <v>6000</v>
      </c>
      <c r="M111" s="322"/>
      <c r="N111" s="245">
        <f t="shared" si="7"/>
        <v>8</v>
      </c>
    </row>
    <row r="112" spans="1:14" s="11" customFormat="1" ht="40.5" customHeight="1">
      <c r="A112" s="301" t="s">
        <v>940</v>
      </c>
      <c r="B112" s="308" t="s">
        <v>727</v>
      </c>
      <c r="C112" s="276" t="s">
        <v>1414</v>
      </c>
      <c r="D112" s="277">
        <v>40</v>
      </c>
      <c r="E112" s="278">
        <v>20</v>
      </c>
      <c r="F112" s="239">
        <f t="shared" si="8"/>
        <v>800</v>
      </c>
      <c r="G112" s="27">
        <v>250</v>
      </c>
      <c r="H112" s="240">
        <f t="shared" si="15"/>
        <v>10000</v>
      </c>
      <c r="I112" s="241">
        <f t="shared" si="16"/>
        <v>10800</v>
      </c>
      <c r="J112" s="241">
        <f t="shared" si="17"/>
        <v>25</v>
      </c>
      <c r="K112" s="241">
        <f t="shared" si="18"/>
        <v>2700</v>
      </c>
      <c r="L112" s="241">
        <f t="shared" si="19"/>
        <v>13500</v>
      </c>
      <c r="M112" s="322"/>
      <c r="N112" s="245">
        <f t="shared" si="7"/>
        <v>8</v>
      </c>
    </row>
    <row r="113" spans="1:14" s="11" customFormat="1" ht="40.5" customHeight="1">
      <c r="A113" s="301" t="s">
        <v>941</v>
      </c>
      <c r="B113" s="308" t="s">
        <v>728</v>
      </c>
      <c r="C113" s="276" t="s">
        <v>1414</v>
      </c>
      <c r="D113" s="277">
        <v>20</v>
      </c>
      <c r="E113" s="278">
        <v>20</v>
      </c>
      <c r="F113" s="239">
        <f t="shared" si="8"/>
        <v>400</v>
      </c>
      <c r="G113" s="27">
        <v>295</v>
      </c>
      <c r="H113" s="240">
        <f t="shared" si="15"/>
        <v>5900</v>
      </c>
      <c r="I113" s="241">
        <f t="shared" si="16"/>
        <v>6300</v>
      </c>
      <c r="J113" s="241">
        <f t="shared" si="17"/>
        <v>25</v>
      </c>
      <c r="K113" s="241">
        <f t="shared" si="18"/>
        <v>1575</v>
      </c>
      <c r="L113" s="241">
        <f t="shared" si="19"/>
        <v>7875</v>
      </c>
      <c r="M113" s="322"/>
      <c r="N113" s="245">
        <f t="shared" si="7"/>
        <v>8</v>
      </c>
    </row>
    <row r="114" spans="1:14" s="11" customFormat="1" ht="40.5" customHeight="1">
      <c r="A114" s="301" t="s">
        <v>942</v>
      </c>
      <c r="B114" s="308" t="s">
        <v>734</v>
      </c>
      <c r="C114" s="276" t="s">
        <v>1414</v>
      </c>
      <c r="D114" s="277">
        <v>30</v>
      </c>
      <c r="E114" s="278">
        <v>50</v>
      </c>
      <c r="F114" s="239">
        <f t="shared" si="8"/>
        <v>1500</v>
      </c>
      <c r="G114" s="27">
        <v>250</v>
      </c>
      <c r="H114" s="240">
        <f t="shared" si="15"/>
        <v>7500</v>
      </c>
      <c r="I114" s="241">
        <f t="shared" si="16"/>
        <v>9000</v>
      </c>
      <c r="J114" s="241">
        <f t="shared" si="17"/>
        <v>25</v>
      </c>
      <c r="K114" s="241">
        <f t="shared" si="18"/>
        <v>2250</v>
      </c>
      <c r="L114" s="241">
        <f t="shared" si="19"/>
        <v>11250</v>
      </c>
      <c r="M114" s="322"/>
      <c r="N114" s="245">
        <f t="shared" si="7"/>
        <v>8</v>
      </c>
    </row>
    <row r="115" spans="1:14" s="11" customFormat="1" ht="40.5" customHeight="1">
      <c r="A115" s="301" t="s">
        <v>943</v>
      </c>
      <c r="B115" s="308" t="s">
        <v>729</v>
      </c>
      <c r="C115" s="276" t="s">
        <v>1414</v>
      </c>
      <c r="D115" s="277">
        <v>10</v>
      </c>
      <c r="E115" s="278">
        <v>50</v>
      </c>
      <c r="F115" s="239">
        <f t="shared" si="8"/>
        <v>500</v>
      </c>
      <c r="G115" s="27">
        <v>280</v>
      </c>
      <c r="H115" s="240">
        <f t="shared" si="15"/>
        <v>2800</v>
      </c>
      <c r="I115" s="241">
        <f t="shared" si="16"/>
        <v>3300</v>
      </c>
      <c r="J115" s="241">
        <f t="shared" si="17"/>
        <v>25</v>
      </c>
      <c r="K115" s="241">
        <f t="shared" si="18"/>
        <v>825</v>
      </c>
      <c r="L115" s="241">
        <f t="shared" si="19"/>
        <v>4125</v>
      </c>
      <c r="M115" s="322"/>
      <c r="N115" s="245">
        <f t="shared" si="7"/>
        <v>8</v>
      </c>
    </row>
    <row r="116" spans="1:14" s="11" customFormat="1" ht="21.75" customHeight="1">
      <c r="A116" s="287" t="s">
        <v>944</v>
      </c>
      <c r="B116" s="309" t="s">
        <v>1943</v>
      </c>
      <c r="C116" s="276"/>
      <c r="D116" s="277"/>
      <c r="E116" s="278"/>
      <c r="F116" s="239"/>
      <c r="G116" s="284"/>
      <c r="H116" s="240"/>
      <c r="I116" s="241"/>
      <c r="J116" s="241"/>
      <c r="K116" s="241"/>
      <c r="L116" s="241"/>
      <c r="M116" s="322"/>
      <c r="N116" s="245">
        <f t="shared" si="7"/>
        <v>5</v>
      </c>
    </row>
    <row r="117" spans="1:14" s="11" customFormat="1" ht="21.75" customHeight="1">
      <c r="A117" s="301" t="s">
        <v>945</v>
      </c>
      <c r="B117" s="308" t="s">
        <v>568</v>
      </c>
      <c r="C117" s="276" t="s">
        <v>1397</v>
      </c>
      <c r="D117" s="277">
        <v>33</v>
      </c>
      <c r="E117" s="278">
        <v>65</v>
      </c>
      <c r="F117" s="239">
        <f t="shared" si="8"/>
        <v>2145</v>
      </c>
      <c r="G117" s="27">
        <v>295</v>
      </c>
      <c r="H117" s="240">
        <f t="shared" si="15"/>
        <v>9735</v>
      </c>
      <c r="I117" s="241">
        <f t="shared" si="16"/>
        <v>11880</v>
      </c>
      <c r="J117" s="241">
        <f t="shared" si="17"/>
        <v>25</v>
      </c>
      <c r="K117" s="241">
        <f t="shared" si="18"/>
        <v>2970</v>
      </c>
      <c r="L117" s="241">
        <f t="shared" si="19"/>
        <v>14850</v>
      </c>
      <c r="M117" s="322"/>
      <c r="N117" s="245">
        <f t="shared" si="7"/>
        <v>8</v>
      </c>
    </row>
    <row r="118" spans="1:14" s="11" customFormat="1" ht="21.75" customHeight="1">
      <c r="A118" s="301" t="s">
        <v>946</v>
      </c>
      <c r="B118" s="308" t="s">
        <v>570</v>
      </c>
      <c r="C118" s="276" t="s">
        <v>1397</v>
      </c>
      <c r="D118" s="277">
        <v>4</v>
      </c>
      <c r="E118" s="278">
        <v>65</v>
      </c>
      <c r="F118" s="239">
        <f t="shared" si="8"/>
        <v>260</v>
      </c>
      <c r="G118" s="27">
        <v>280</v>
      </c>
      <c r="H118" s="240">
        <f t="shared" si="15"/>
        <v>1120</v>
      </c>
      <c r="I118" s="241">
        <f t="shared" si="16"/>
        <v>1380</v>
      </c>
      <c r="J118" s="241">
        <f t="shared" si="17"/>
        <v>25</v>
      </c>
      <c r="K118" s="241">
        <f t="shared" si="18"/>
        <v>345</v>
      </c>
      <c r="L118" s="241">
        <f t="shared" si="19"/>
        <v>1725</v>
      </c>
      <c r="M118" s="322"/>
      <c r="N118" s="245">
        <f t="shared" si="7"/>
        <v>8</v>
      </c>
    </row>
    <row r="119" spans="1:14" s="11" customFormat="1" ht="21.75" customHeight="1">
      <c r="A119" s="301" t="s">
        <v>947</v>
      </c>
      <c r="B119" s="308" t="s">
        <v>1983</v>
      </c>
      <c r="C119" s="276" t="s">
        <v>1397</v>
      </c>
      <c r="D119" s="277">
        <v>12</v>
      </c>
      <c r="E119" s="278">
        <v>65</v>
      </c>
      <c r="F119" s="239">
        <f t="shared" si="8"/>
        <v>780</v>
      </c>
      <c r="G119" s="27">
        <v>300</v>
      </c>
      <c r="H119" s="240">
        <f t="shared" si="15"/>
        <v>3600</v>
      </c>
      <c r="I119" s="241">
        <f t="shared" si="16"/>
        <v>4380</v>
      </c>
      <c r="J119" s="241">
        <f t="shared" si="17"/>
        <v>25</v>
      </c>
      <c r="K119" s="241">
        <f t="shared" si="18"/>
        <v>1095</v>
      </c>
      <c r="L119" s="241">
        <f t="shared" si="19"/>
        <v>5475</v>
      </c>
      <c r="M119" s="322"/>
      <c r="N119" s="245">
        <f t="shared" si="7"/>
        <v>8</v>
      </c>
    </row>
    <row r="120" spans="1:14" s="11" customFormat="1" ht="21.75" customHeight="1">
      <c r="A120" s="301" t="s">
        <v>948</v>
      </c>
      <c r="B120" s="308" t="s">
        <v>571</v>
      </c>
      <c r="C120" s="276" t="s">
        <v>1397</v>
      </c>
      <c r="D120" s="277">
        <v>5</v>
      </c>
      <c r="E120" s="278">
        <v>65</v>
      </c>
      <c r="F120" s="239">
        <f t="shared" si="8"/>
        <v>325</v>
      </c>
      <c r="G120" s="27">
        <v>200</v>
      </c>
      <c r="H120" s="240">
        <f t="shared" si="15"/>
        <v>1000</v>
      </c>
      <c r="I120" s="241">
        <f t="shared" si="16"/>
        <v>1325</v>
      </c>
      <c r="J120" s="241">
        <f t="shared" si="17"/>
        <v>25</v>
      </c>
      <c r="K120" s="241">
        <f t="shared" si="18"/>
        <v>331.25</v>
      </c>
      <c r="L120" s="241">
        <f t="shared" si="19"/>
        <v>1656.25</v>
      </c>
      <c r="M120" s="322"/>
      <c r="N120" s="245">
        <f t="shared" si="7"/>
        <v>8</v>
      </c>
    </row>
    <row r="121" spans="1:14" s="11" customFormat="1" ht="21.75" customHeight="1">
      <c r="A121" s="301" t="s">
        <v>949</v>
      </c>
      <c r="B121" s="308" t="s">
        <v>1984</v>
      </c>
      <c r="C121" s="307" t="s">
        <v>1397</v>
      </c>
      <c r="D121" s="277">
        <v>36</v>
      </c>
      <c r="E121" s="278">
        <v>65</v>
      </c>
      <c r="F121" s="239">
        <f t="shared" si="8"/>
        <v>2340</v>
      </c>
      <c r="G121" s="27">
        <v>250</v>
      </c>
      <c r="H121" s="240">
        <f t="shared" si="15"/>
        <v>9000</v>
      </c>
      <c r="I121" s="241">
        <f t="shared" si="16"/>
        <v>11340</v>
      </c>
      <c r="J121" s="241">
        <f t="shared" si="17"/>
        <v>25</v>
      </c>
      <c r="K121" s="241">
        <f t="shared" si="18"/>
        <v>2835</v>
      </c>
      <c r="L121" s="241">
        <f t="shared" si="19"/>
        <v>14175</v>
      </c>
      <c r="M121" s="322"/>
      <c r="N121" s="245">
        <f t="shared" si="7"/>
        <v>8</v>
      </c>
    </row>
    <row r="122" spans="1:14" s="11" customFormat="1" ht="21.75" customHeight="1">
      <c r="A122" s="301" t="s">
        <v>950</v>
      </c>
      <c r="B122" s="308" t="s">
        <v>572</v>
      </c>
      <c r="C122" s="276" t="s">
        <v>1397</v>
      </c>
      <c r="D122" s="277">
        <v>5</v>
      </c>
      <c r="E122" s="278">
        <v>65</v>
      </c>
      <c r="F122" s="239">
        <f t="shared" si="8"/>
        <v>325</v>
      </c>
      <c r="G122" s="27">
        <v>180</v>
      </c>
      <c r="H122" s="240">
        <f t="shared" si="15"/>
        <v>900</v>
      </c>
      <c r="I122" s="241">
        <f t="shared" si="16"/>
        <v>1225</v>
      </c>
      <c r="J122" s="241">
        <f t="shared" si="17"/>
        <v>25</v>
      </c>
      <c r="K122" s="241">
        <f t="shared" si="18"/>
        <v>306.25</v>
      </c>
      <c r="L122" s="241">
        <f t="shared" si="19"/>
        <v>1531.25</v>
      </c>
      <c r="M122" s="322"/>
      <c r="N122" s="245">
        <f t="shared" si="7"/>
        <v>8</v>
      </c>
    </row>
    <row r="123" spans="1:14" s="11" customFormat="1" ht="21.75" customHeight="1">
      <c r="A123" s="301" t="s">
        <v>951</v>
      </c>
      <c r="B123" s="308" t="s">
        <v>567</v>
      </c>
      <c r="C123" s="276" t="s">
        <v>1397</v>
      </c>
      <c r="D123" s="277">
        <v>11</v>
      </c>
      <c r="E123" s="278">
        <v>65</v>
      </c>
      <c r="F123" s="239">
        <f t="shared" si="8"/>
        <v>715</v>
      </c>
      <c r="G123" s="27">
        <v>450</v>
      </c>
      <c r="H123" s="240">
        <f t="shared" si="15"/>
        <v>4950</v>
      </c>
      <c r="I123" s="241">
        <f t="shared" si="16"/>
        <v>5665</v>
      </c>
      <c r="J123" s="241">
        <f t="shared" si="17"/>
        <v>25</v>
      </c>
      <c r="K123" s="241">
        <f t="shared" si="18"/>
        <v>1416.25</v>
      </c>
      <c r="L123" s="241">
        <f t="shared" si="19"/>
        <v>7081.25</v>
      </c>
      <c r="M123" s="322"/>
      <c r="N123" s="245">
        <f t="shared" si="7"/>
        <v>8</v>
      </c>
    </row>
    <row r="124" spans="1:14" s="11" customFormat="1" ht="21.75" customHeight="1">
      <c r="A124" s="301" t="s">
        <v>952</v>
      </c>
      <c r="B124" s="308" t="s">
        <v>569</v>
      </c>
      <c r="C124" s="276" t="s">
        <v>1397</v>
      </c>
      <c r="D124" s="277">
        <v>22</v>
      </c>
      <c r="E124" s="278">
        <v>50</v>
      </c>
      <c r="F124" s="239">
        <f t="shared" si="8"/>
        <v>1100</v>
      </c>
      <c r="G124" s="27">
        <v>295</v>
      </c>
      <c r="H124" s="240">
        <f t="shared" si="15"/>
        <v>6490</v>
      </c>
      <c r="I124" s="241">
        <f t="shared" si="16"/>
        <v>7590</v>
      </c>
      <c r="J124" s="241">
        <f t="shared" si="17"/>
        <v>25</v>
      </c>
      <c r="K124" s="241">
        <f t="shared" si="18"/>
        <v>1897.5</v>
      </c>
      <c r="L124" s="241">
        <f t="shared" si="19"/>
        <v>9487.5</v>
      </c>
      <c r="M124" s="322"/>
      <c r="N124" s="245">
        <f t="shared" si="7"/>
        <v>8</v>
      </c>
    </row>
    <row r="125" spans="1:14" s="11" customFormat="1" ht="26.25" customHeight="1">
      <c r="A125" s="301" t="s">
        <v>953</v>
      </c>
      <c r="B125" s="308" t="s">
        <v>1985</v>
      </c>
      <c r="C125" s="276" t="s">
        <v>1397</v>
      </c>
      <c r="D125" s="277">
        <v>11</v>
      </c>
      <c r="E125" s="278">
        <v>50</v>
      </c>
      <c r="F125" s="239">
        <f t="shared" si="8"/>
        <v>550</v>
      </c>
      <c r="G125" s="27">
        <v>300</v>
      </c>
      <c r="H125" s="240">
        <f t="shared" si="15"/>
        <v>3300</v>
      </c>
      <c r="I125" s="241">
        <f t="shared" si="16"/>
        <v>3850</v>
      </c>
      <c r="J125" s="241">
        <f t="shared" si="17"/>
        <v>25</v>
      </c>
      <c r="K125" s="241">
        <f t="shared" si="18"/>
        <v>962.5</v>
      </c>
      <c r="L125" s="241">
        <f t="shared" si="19"/>
        <v>4812.5</v>
      </c>
      <c r="M125" s="322"/>
      <c r="N125" s="245">
        <f t="shared" si="7"/>
        <v>8</v>
      </c>
    </row>
    <row r="126" spans="1:14" s="11" customFormat="1" ht="21.75" customHeight="1">
      <c r="A126" s="301" t="s">
        <v>954</v>
      </c>
      <c r="B126" s="308" t="s">
        <v>565</v>
      </c>
      <c r="C126" s="276" t="s">
        <v>1397</v>
      </c>
      <c r="D126" s="277">
        <v>30</v>
      </c>
      <c r="E126" s="278">
        <v>50</v>
      </c>
      <c r="F126" s="239">
        <f t="shared" si="8"/>
        <v>1500</v>
      </c>
      <c r="G126" s="27">
        <v>250</v>
      </c>
      <c r="H126" s="240">
        <f t="shared" si="15"/>
        <v>7500</v>
      </c>
      <c r="I126" s="241">
        <f t="shared" si="16"/>
        <v>9000</v>
      </c>
      <c r="J126" s="241">
        <f t="shared" si="17"/>
        <v>25</v>
      </c>
      <c r="K126" s="241">
        <f t="shared" si="18"/>
        <v>2250</v>
      </c>
      <c r="L126" s="241">
        <f t="shared" si="19"/>
        <v>11250</v>
      </c>
      <c r="M126" s="322"/>
      <c r="N126" s="245">
        <f t="shared" si="7"/>
        <v>8</v>
      </c>
    </row>
    <row r="127" spans="1:14" s="11" customFormat="1" ht="21.75" customHeight="1">
      <c r="A127" s="301" t="s">
        <v>955</v>
      </c>
      <c r="B127" s="308" t="s">
        <v>573</v>
      </c>
      <c r="C127" s="276" t="s">
        <v>1397</v>
      </c>
      <c r="D127" s="277">
        <v>5</v>
      </c>
      <c r="E127" s="278">
        <v>50</v>
      </c>
      <c r="F127" s="239">
        <f t="shared" si="8"/>
        <v>250</v>
      </c>
      <c r="G127" s="27">
        <v>200</v>
      </c>
      <c r="H127" s="240">
        <f t="shared" si="15"/>
        <v>1000</v>
      </c>
      <c r="I127" s="241">
        <f t="shared" si="16"/>
        <v>1250</v>
      </c>
      <c r="J127" s="241">
        <f t="shared" si="17"/>
        <v>25</v>
      </c>
      <c r="K127" s="241">
        <f t="shared" si="18"/>
        <v>312.5</v>
      </c>
      <c r="L127" s="241">
        <f t="shared" si="19"/>
        <v>1562.5</v>
      </c>
      <c r="M127" s="322"/>
      <c r="N127" s="245">
        <f t="shared" si="7"/>
        <v>8</v>
      </c>
    </row>
    <row r="128" spans="1:14" s="11" customFormat="1" ht="21.75" customHeight="1">
      <c r="A128" s="301" t="s">
        <v>956</v>
      </c>
      <c r="B128" s="308" t="s">
        <v>574</v>
      </c>
      <c r="C128" s="276" t="s">
        <v>1397</v>
      </c>
      <c r="D128" s="277">
        <v>5</v>
      </c>
      <c r="E128" s="278">
        <v>50</v>
      </c>
      <c r="F128" s="239">
        <f t="shared" si="8"/>
        <v>250</v>
      </c>
      <c r="G128" s="27">
        <v>320</v>
      </c>
      <c r="H128" s="240">
        <f t="shared" si="15"/>
        <v>1600</v>
      </c>
      <c r="I128" s="241">
        <f t="shared" si="16"/>
        <v>1850</v>
      </c>
      <c r="J128" s="241">
        <f t="shared" si="17"/>
        <v>25</v>
      </c>
      <c r="K128" s="241">
        <f t="shared" si="18"/>
        <v>462.5</v>
      </c>
      <c r="L128" s="241">
        <f t="shared" si="19"/>
        <v>2312.5</v>
      </c>
      <c r="M128" s="322"/>
      <c r="N128" s="245">
        <f t="shared" si="7"/>
        <v>8</v>
      </c>
    </row>
    <row r="129" spans="1:14" s="11" customFormat="1" ht="21.75" customHeight="1">
      <c r="A129" s="301" t="s">
        <v>957</v>
      </c>
      <c r="B129" s="308" t="s">
        <v>566</v>
      </c>
      <c r="C129" s="276" t="s">
        <v>1397</v>
      </c>
      <c r="D129" s="277">
        <v>5</v>
      </c>
      <c r="E129" s="278">
        <v>50</v>
      </c>
      <c r="F129" s="239">
        <f t="shared" si="8"/>
        <v>250</v>
      </c>
      <c r="G129" s="27">
        <v>180</v>
      </c>
      <c r="H129" s="240">
        <f t="shared" si="15"/>
        <v>900</v>
      </c>
      <c r="I129" s="241">
        <f t="shared" si="16"/>
        <v>1150</v>
      </c>
      <c r="J129" s="241">
        <f t="shared" si="17"/>
        <v>25</v>
      </c>
      <c r="K129" s="241">
        <f t="shared" si="18"/>
        <v>287.5</v>
      </c>
      <c r="L129" s="241">
        <f t="shared" si="19"/>
        <v>1437.5</v>
      </c>
      <c r="M129" s="322"/>
      <c r="N129" s="245">
        <f t="shared" si="7"/>
        <v>8</v>
      </c>
    </row>
    <row r="130" spans="1:14" s="11" customFormat="1" ht="21.75" customHeight="1">
      <c r="A130" s="301" t="s">
        <v>958</v>
      </c>
      <c r="B130" s="308" t="s">
        <v>732</v>
      </c>
      <c r="C130" s="276" t="s">
        <v>1397</v>
      </c>
      <c r="D130" s="277">
        <v>15</v>
      </c>
      <c r="E130" s="278">
        <v>50</v>
      </c>
      <c r="F130" s="239">
        <f t="shared" si="8"/>
        <v>750</v>
      </c>
      <c r="G130" s="27">
        <v>250</v>
      </c>
      <c r="H130" s="240">
        <f t="shared" si="15"/>
        <v>3750</v>
      </c>
      <c r="I130" s="241">
        <f t="shared" si="16"/>
        <v>4500</v>
      </c>
      <c r="J130" s="241">
        <f t="shared" si="17"/>
        <v>25</v>
      </c>
      <c r="K130" s="241">
        <f t="shared" si="18"/>
        <v>1125</v>
      </c>
      <c r="L130" s="241">
        <f t="shared" si="19"/>
        <v>5625</v>
      </c>
      <c r="M130" s="322"/>
      <c r="N130" s="245">
        <f t="shared" si="7"/>
        <v>8</v>
      </c>
    </row>
    <row r="131" spans="1:14" s="11" customFormat="1" ht="21.75" customHeight="1">
      <c r="A131" s="301" t="s">
        <v>959</v>
      </c>
      <c r="B131" s="308" t="s">
        <v>733</v>
      </c>
      <c r="C131" s="276" t="s">
        <v>1397</v>
      </c>
      <c r="D131" s="277">
        <v>12</v>
      </c>
      <c r="E131" s="278">
        <v>50</v>
      </c>
      <c r="F131" s="239">
        <f t="shared" si="8"/>
        <v>600</v>
      </c>
      <c r="G131" s="27">
        <v>180</v>
      </c>
      <c r="H131" s="240">
        <f t="shared" si="15"/>
        <v>2160</v>
      </c>
      <c r="I131" s="241">
        <f t="shared" si="16"/>
        <v>2760</v>
      </c>
      <c r="J131" s="241">
        <f t="shared" si="17"/>
        <v>25</v>
      </c>
      <c r="K131" s="241">
        <f t="shared" si="18"/>
        <v>690</v>
      </c>
      <c r="L131" s="241">
        <f t="shared" si="19"/>
        <v>3450</v>
      </c>
      <c r="M131" s="322"/>
      <c r="N131" s="245">
        <f t="shared" si="7"/>
        <v>8</v>
      </c>
    </row>
    <row r="132" spans="1:14" s="11" customFormat="1" ht="18.75" customHeight="1">
      <c r="A132" s="287" t="s">
        <v>1372</v>
      </c>
      <c r="B132" s="309" t="s">
        <v>1942</v>
      </c>
      <c r="C132" s="276"/>
      <c r="D132" s="277"/>
      <c r="E132" s="278"/>
      <c r="F132" s="239"/>
      <c r="G132" s="239"/>
      <c r="H132" s="240"/>
      <c r="I132" s="241"/>
      <c r="J132" s="241"/>
      <c r="K132" s="241"/>
      <c r="L132" s="241"/>
      <c r="M132" s="322"/>
      <c r="N132" s="245">
        <f t="shared" si="7"/>
        <v>3</v>
      </c>
    </row>
    <row r="133" spans="1:14" s="11" customFormat="1" ht="26.25" customHeight="1">
      <c r="A133" s="301" t="s">
        <v>960</v>
      </c>
      <c r="B133" s="308" t="s">
        <v>735</v>
      </c>
      <c r="C133" s="276" t="s">
        <v>1399</v>
      </c>
      <c r="D133" s="277">
        <v>40</v>
      </c>
      <c r="E133" s="278">
        <v>65</v>
      </c>
      <c r="F133" s="239">
        <f t="shared" si="8"/>
        <v>2600</v>
      </c>
      <c r="G133" s="27">
        <v>500</v>
      </c>
      <c r="H133" s="240">
        <f t="shared" si="15"/>
        <v>20000</v>
      </c>
      <c r="I133" s="241">
        <f t="shared" si="16"/>
        <v>22600</v>
      </c>
      <c r="J133" s="241">
        <f t="shared" si="17"/>
        <v>25</v>
      </c>
      <c r="K133" s="241">
        <f t="shared" si="18"/>
        <v>5650</v>
      </c>
      <c r="L133" s="241">
        <f t="shared" si="19"/>
        <v>28250</v>
      </c>
      <c r="M133" s="322"/>
      <c r="N133" s="245">
        <f t="shared" si="7"/>
        <v>8</v>
      </c>
    </row>
    <row r="134" spans="1:14" s="11" customFormat="1" ht="26.25" customHeight="1">
      <c r="A134" s="301" t="s">
        <v>961</v>
      </c>
      <c r="B134" s="308" t="s">
        <v>736</v>
      </c>
      <c r="C134" s="276" t="s">
        <v>1399</v>
      </c>
      <c r="D134" s="277">
        <v>20</v>
      </c>
      <c r="E134" s="278">
        <v>65</v>
      </c>
      <c r="F134" s="239">
        <f t="shared" si="8"/>
        <v>1300</v>
      </c>
      <c r="G134" s="27">
        <v>600</v>
      </c>
      <c r="H134" s="240">
        <f t="shared" si="15"/>
        <v>12000</v>
      </c>
      <c r="I134" s="241">
        <f t="shared" si="16"/>
        <v>13300</v>
      </c>
      <c r="J134" s="241">
        <f t="shared" si="17"/>
        <v>25</v>
      </c>
      <c r="K134" s="241">
        <f t="shared" si="18"/>
        <v>3325</v>
      </c>
      <c r="L134" s="241">
        <f t="shared" si="19"/>
        <v>16625</v>
      </c>
      <c r="M134" s="322"/>
      <c r="N134" s="245">
        <f t="shared" si="7"/>
        <v>8</v>
      </c>
    </row>
    <row r="135" spans="1:14" s="11" customFormat="1" ht="18.75" customHeight="1">
      <c r="A135" s="301" t="s">
        <v>962</v>
      </c>
      <c r="B135" s="308" t="s">
        <v>812</v>
      </c>
      <c r="C135" s="276" t="s">
        <v>1398</v>
      </c>
      <c r="D135" s="277">
        <v>20</v>
      </c>
      <c r="E135" s="278">
        <v>20</v>
      </c>
      <c r="F135" s="239">
        <f t="shared" si="8"/>
        <v>400</v>
      </c>
      <c r="G135" s="27">
        <v>100</v>
      </c>
      <c r="H135" s="240">
        <f t="shared" si="15"/>
        <v>2000</v>
      </c>
      <c r="I135" s="241">
        <f t="shared" si="16"/>
        <v>2400</v>
      </c>
      <c r="J135" s="241">
        <f t="shared" si="17"/>
        <v>25</v>
      </c>
      <c r="K135" s="241">
        <f t="shared" si="18"/>
        <v>600</v>
      </c>
      <c r="L135" s="241">
        <f t="shared" si="19"/>
        <v>3000</v>
      </c>
      <c r="M135" s="322"/>
      <c r="N135" s="245">
        <f t="shared" si="7"/>
        <v>8</v>
      </c>
    </row>
    <row r="136" spans="1:14" s="11" customFormat="1" ht="69.75" customHeight="1">
      <c r="A136" s="301" t="s">
        <v>963</v>
      </c>
      <c r="B136" s="310" t="s">
        <v>737</v>
      </c>
      <c r="C136" s="276" t="s">
        <v>1399</v>
      </c>
      <c r="D136" s="277">
        <v>16</v>
      </c>
      <c r="E136" s="278">
        <v>65</v>
      </c>
      <c r="F136" s="239">
        <f t="shared" si="8"/>
        <v>1040</v>
      </c>
      <c r="G136" s="27">
        <v>1000</v>
      </c>
      <c r="H136" s="240">
        <f t="shared" si="15"/>
        <v>16000</v>
      </c>
      <c r="I136" s="241">
        <f t="shared" si="16"/>
        <v>17040</v>
      </c>
      <c r="J136" s="241">
        <f t="shared" si="17"/>
        <v>25</v>
      </c>
      <c r="K136" s="241">
        <f t="shared" si="18"/>
        <v>4260</v>
      </c>
      <c r="L136" s="241">
        <f t="shared" si="19"/>
        <v>21300</v>
      </c>
      <c r="M136" s="322"/>
      <c r="N136" s="245">
        <f t="shared" si="7"/>
        <v>8</v>
      </c>
    </row>
    <row r="137" spans="1:14" s="11" customFormat="1" ht="23.25" customHeight="1">
      <c r="A137" s="301" t="s">
        <v>964</v>
      </c>
      <c r="B137" s="308" t="s">
        <v>593</v>
      </c>
      <c r="C137" s="276" t="s">
        <v>1397</v>
      </c>
      <c r="D137" s="277">
        <v>4</v>
      </c>
      <c r="E137" s="278">
        <v>30</v>
      </c>
      <c r="F137" s="239">
        <f t="shared" si="8"/>
        <v>120</v>
      </c>
      <c r="G137" s="27">
        <v>700</v>
      </c>
      <c r="H137" s="240">
        <f t="shared" si="15"/>
        <v>2800</v>
      </c>
      <c r="I137" s="241">
        <f t="shared" si="16"/>
        <v>2920</v>
      </c>
      <c r="J137" s="241">
        <f t="shared" si="17"/>
        <v>25</v>
      </c>
      <c r="K137" s="241">
        <f t="shared" si="18"/>
        <v>730</v>
      </c>
      <c r="L137" s="241">
        <f t="shared" si="19"/>
        <v>3650</v>
      </c>
      <c r="M137" s="322"/>
      <c r="N137" s="245">
        <f t="shared" si="7"/>
        <v>8</v>
      </c>
    </row>
    <row r="138" spans="1:14" s="11" customFormat="1" ht="23.25" customHeight="1">
      <c r="A138" s="301" t="s">
        <v>965</v>
      </c>
      <c r="B138" s="308" t="s">
        <v>594</v>
      </c>
      <c r="C138" s="276" t="s">
        <v>1397</v>
      </c>
      <c r="D138" s="277">
        <v>1.5</v>
      </c>
      <c r="E138" s="278">
        <v>30</v>
      </c>
      <c r="F138" s="239">
        <f t="shared" si="8"/>
        <v>45</v>
      </c>
      <c r="G138" s="27">
        <v>380</v>
      </c>
      <c r="H138" s="240">
        <f t="shared" si="15"/>
        <v>570</v>
      </c>
      <c r="I138" s="241">
        <f t="shared" si="16"/>
        <v>615</v>
      </c>
      <c r="J138" s="241">
        <f t="shared" si="17"/>
        <v>25</v>
      </c>
      <c r="K138" s="241">
        <f t="shared" si="18"/>
        <v>153.75</v>
      </c>
      <c r="L138" s="241">
        <f t="shared" si="19"/>
        <v>768.75</v>
      </c>
      <c r="M138" s="322"/>
      <c r="N138" s="245">
        <f t="shared" si="7"/>
        <v>8</v>
      </c>
    </row>
    <row r="139" spans="1:14" s="11" customFormat="1" ht="23.25" customHeight="1">
      <c r="A139" s="301" t="s">
        <v>966</v>
      </c>
      <c r="B139" s="308" t="s">
        <v>595</v>
      </c>
      <c r="C139" s="276" t="s">
        <v>1397</v>
      </c>
      <c r="D139" s="277">
        <v>1</v>
      </c>
      <c r="E139" s="278">
        <v>30</v>
      </c>
      <c r="F139" s="239">
        <f t="shared" si="8"/>
        <v>30</v>
      </c>
      <c r="G139" s="27">
        <v>250</v>
      </c>
      <c r="H139" s="240">
        <f t="shared" si="15"/>
        <v>250</v>
      </c>
      <c r="I139" s="241">
        <f t="shared" si="16"/>
        <v>280</v>
      </c>
      <c r="J139" s="241">
        <f t="shared" si="17"/>
        <v>25</v>
      </c>
      <c r="K139" s="241">
        <f t="shared" si="18"/>
        <v>70</v>
      </c>
      <c r="L139" s="241">
        <f t="shared" si="19"/>
        <v>350</v>
      </c>
      <c r="M139" s="322"/>
      <c r="N139" s="245">
        <f t="shared" si="7"/>
        <v>8</v>
      </c>
    </row>
    <row r="140" spans="1:15" s="8" customFormat="1" ht="18" customHeight="1">
      <c r="A140" s="306" t="s">
        <v>487</v>
      </c>
      <c r="B140" s="45" t="s">
        <v>1788</v>
      </c>
      <c r="C140" s="58"/>
      <c r="D140" s="291"/>
      <c r="E140" s="95"/>
      <c r="F140" s="95"/>
      <c r="G140" s="28"/>
      <c r="H140" s="95"/>
      <c r="I140" s="242">
        <f>SUM(I141:I148)</f>
        <v>177577.5</v>
      </c>
      <c r="J140" s="242"/>
      <c r="K140" s="242">
        <f>SUM(K141:K148)</f>
        <v>44394.38</v>
      </c>
      <c r="L140" s="242">
        <f>SUM(L141:L148)</f>
        <v>221971.88</v>
      </c>
      <c r="M140" s="321">
        <f>L140/$C$631*100</f>
        <v>4.44</v>
      </c>
      <c r="N140" s="245">
        <f aca="true" t="shared" si="20" ref="N140:N203">LEN(A140)</f>
        <v>2</v>
      </c>
      <c r="O140" s="11"/>
    </row>
    <row r="141" spans="1:14" s="11" customFormat="1" ht="26.25" customHeight="1">
      <c r="A141" s="301" t="s">
        <v>967</v>
      </c>
      <c r="B141" s="308" t="s">
        <v>682</v>
      </c>
      <c r="C141" s="276" t="s">
        <v>1397</v>
      </c>
      <c r="D141" s="277">
        <v>80</v>
      </c>
      <c r="E141" s="278">
        <v>12.5</v>
      </c>
      <c r="F141" s="239">
        <f aca="true" t="shared" si="21" ref="F141:F148">ROUND(D141*E141,2)</f>
        <v>1000</v>
      </c>
      <c r="G141" s="27">
        <v>210</v>
      </c>
      <c r="H141" s="240">
        <f aca="true" t="shared" si="22" ref="H141:H148">ROUND(D141*G141,2)</f>
        <v>16800</v>
      </c>
      <c r="I141" s="241">
        <f aca="true" t="shared" si="23" ref="I141:I148">(F141+H141)</f>
        <v>17800</v>
      </c>
      <c r="J141" s="241">
        <f aca="true" t="shared" si="24" ref="J141:J148">$J$13</f>
        <v>25</v>
      </c>
      <c r="K141" s="241">
        <f aca="true" t="shared" si="25" ref="K141:K148">ROUND(J141/100*I141,2)</f>
        <v>4450</v>
      </c>
      <c r="L141" s="241">
        <f aca="true" t="shared" si="26" ref="L141:L148">(I141+K141)</f>
        <v>22250</v>
      </c>
      <c r="M141" s="322"/>
      <c r="N141" s="245">
        <f t="shared" si="20"/>
        <v>5</v>
      </c>
    </row>
    <row r="142" spans="1:14" s="11" customFormat="1" ht="26.25" customHeight="1">
      <c r="A142" s="301" t="s">
        <v>968</v>
      </c>
      <c r="B142" s="308" t="s">
        <v>683</v>
      </c>
      <c r="C142" s="276" t="s">
        <v>1397</v>
      </c>
      <c r="D142" s="277">
        <v>120</v>
      </c>
      <c r="E142" s="278">
        <v>12.5</v>
      </c>
      <c r="F142" s="239">
        <f t="shared" si="21"/>
        <v>1500</v>
      </c>
      <c r="G142" s="27">
        <v>210</v>
      </c>
      <c r="H142" s="240">
        <f t="shared" si="22"/>
        <v>25200</v>
      </c>
      <c r="I142" s="241">
        <f t="shared" si="23"/>
        <v>26700</v>
      </c>
      <c r="J142" s="241">
        <f t="shared" si="24"/>
        <v>25</v>
      </c>
      <c r="K142" s="241">
        <f t="shared" si="25"/>
        <v>6675</v>
      </c>
      <c r="L142" s="241">
        <f t="shared" si="26"/>
        <v>33375</v>
      </c>
      <c r="M142" s="322"/>
      <c r="N142" s="245">
        <f t="shared" si="20"/>
        <v>5</v>
      </c>
    </row>
    <row r="143" spans="1:14" s="11" customFormat="1" ht="18.75" customHeight="1">
      <c r="A143" s="301" t="s">
        <v>969</v>
      </c>
      <c r="B143" s="308" t="s">
        <v>1789</v>
      </c>
      <c r="C143" s="276" t="s">
        <v>1397</v>
      </c>
      <c r="D143" s="277">
        <v>480</v>
      </c>
      <c r="E143" s="278">
        <v>12.5</v>
      </c>
      <c r="F143" s="239">
        <f t="shared" si="21"/>
        <v>6000</v>
      </c>
      <c r="G143" s="27">
        <v>220</v>
      </c>
      <c r="H143" s="240">
        <f t="shared" si="22"/>
        <v>105600</v>
      </c>
      <c r="I143" s="241">
        <f t="shared" si="23"/>
        <v>111600</v>
      </c>
      <c r="J143" s="241">
        <f t="shared" si="24"/>
        <v>25</v>
      </c>
      <c r="K143" s="241">
        <f t="shared" si="25"/>
        <v>27900</v>
      </c>
      <c r="L143" s="241">
        <f t="shared" si="26"/>
        <v>139500</v>
      </c>
      <c r="M143" s="322"/>
      <c r="N143" s="245">
        <f t="shared" si="20"/>
        <v>5</v>
      </c>
    </row>
    <row r="144" spans="1:14" s="11" customFormat="1" ht="18.75" customHeight="1">
      <c r="A144" s="301" t="s">
        <v>970</v>
      </c>
      <c r="B144" s="308" t="s">
        <v>1790</v>
      </c>
      <c r="C144" s="276" t="s">
        <v>1397</v>
      </c>
      <c r="D144" s="277">
        <v>5</v>
      </c>
      <c r="E144" s="278">
        <v>12.5</v>
      </c>
      <c r="F144" s="239">
        <f t="shared" si="21"/>
        <v>62.5</v>
      </c>
      <c r="G144" s="27">
        <v>180</v>
      </c>
      <c r="H144" s="240">
        <f t="shared" si="22"/>
        <v>900</v>
      </c>
      <c r="I144" s="241">
        <f t="shared" si="23"/>
        <v>962.5</v>
      </c>
      <c r="J144" s="241">
        <f t="shared" si="24"/>
        <v>25</v>
      </c>
      <c r="K144" s="241">
        <f t="shared" si="25"/>
        <v>240.63</v>
      </c>
      <c r="L144" s="241">
        <f t="shared" si="26"/>
        <v>1203.13</v>
      </c>
      <c r="M144" s="322"/>
      <c r="N144" s="245">
        <f t="shared" si="20"/>
        <v>5</v>
      </c>
    </row>
    <row r="145" spans="1:14" s="11" customFormat="1" ht="18.75" customHeight="1">
      <c r="A145" s="301" t="s">
        <v>971</v>
      </c>
      <c r="B145" s="308" t="s">
        <v>1791</v>
      </c>
      <c r="C145" s="276" t="s">
        <v>1397</v>
      </c>
      <c r="D145" s="277">
        <v>10</v>
      </c>
      <c r="E145" s="278">
        <v>10</v>
      </c>
      <c r="F145" s="239">
        <f t="shared" si="21"/>
        <v>100</v>
      </c>
      <c r="G145" s="27">
        <v>80</v>
      </c>
      <c r="H145" s="240">
        <f t="shared" si="22"/>
        <v>800</v>
      </c>
      <c r="I145" s="241">
        <f t="shared" si="23"/>
        <v>900</v>
      </c>
      <c r="J145" s="241">
        <f t="shared" si="24"/>
        <v>25</v>
      </c>
      <c r="K145" s="241">
        <f t="shared" si="25"/>
        <v>225</v>
      </c>
      <c r="L145" s="241">
        <f t="shared" si="26"/>
        <v>1125</v>
      </c>
      <c r="M145" s="322"/>
      <c r="N145" s="245">
        <f t="shared" si="20"/>
        <v>5</v>
      </c>
    </row>
    <row r="146" spans="1:14" s="11" customFormat="1" ht="18.75" customHeight="1">
      <c r="A146" s="301" t="s">
        <v>972</v>
      </c>
      <c r="B146" s="308" t="s">
        <v>684</v>
      </c>
      <c r="C146" s="276" t="s">
        <v>1397</v>
      </c>
      <c r="D146" s="277">
        <v>12</v>
      </c>
      <c r="E146" s="278">
        <v>10</v>
      </c>
      <c r="F146" s="239">
        <f t="shared" si="21"/>
        <v>120</v>
      </c>
      <c r="G146" s="27">
        <v>80</v>
      </c>
      <c r="H146" s="240">
        <f t="shared" si="22"/>
        <v>960</v>
      </c>
      <c r="I146" s="241">
        <f t="shared" si="23"/>
        <v>1080</v>
      </c>
      <c r="J146" s="241">
        <f t="shared" si="24"/>
        <v>25</v>
      </c>
      <c r="K146" s="241">
        <f t="shared" si="25"/>
        <v>270</v>
      </c>
      <c r="L146" s="241">
        <f t="shared" si="26"/>
        <v>1350</v>
      </c>
      <c r="M146" s="322"/>
      <c r="N146" s="245">
        <f t="shared" si="20"/>
        <v>5</v>
      </c>
    </row>
    <row r="147" spans="1:14" s="11" customFormat="1" ht="42" customHeight="1">
      <c r="A147" s="301" t="s">
        <v>973</v>
      </c>
      <c r="B147" s="308" t="s">
        <v>687</v>
      </c>
      <c r="C147" s="276" t="s">
        <v>1399</v>
      </c>
      <c r="D147" s="277">
        <v>11</v>
      </c>
      <c r="E147" s="278">
        <v>100</v>
      </c>
      <c r="F147" s="239">
        <f t="shared" si="21"/>
        <v>1100</v>
      </c>
      <c r="G147" s="27">
        <v>495</v>
      </c>
      <c r="H147" s="240">
        <f t="shared" si="22"/>
        <v>5445</v>
      </c>
      <c r="I147" s="241">
        <f t="shared" si="23"/>
        <v>6545</v>
      </c>
      <c r="J147" s="241">
        <f t="shared" si="24"/>
        <v>25</v>
      </c>
      <c r="K147" s="241">
        <f t="shared" si="25"/>
        <v>1636.25</v>
      </c>
      <c r="L147" s="241">
        <f t="shared" si="26"/>
        <v>8181.25</v>
      </c>
      <c r="M147" s="322"/>
      <c r="N147" s="245">
        <f t="shared" si="20"/>
        <v>5</v>
      </c>
    </row>
    <row r="148" spans="1:14" s="11" customFormat="1" ht="39" customHeight="1">
      <c r="A148" s="301" t="s">
        <v>974</v>
      </c>
      <c r="B148" s="308" t="s">
        <v>688</v>
      </c>
      <c r="C148" s="276" t="s">
        <v>1414</v>
      </c>
      <c r="D148" s="277">
        <v>11</v>
      </c>
      <c r="E148" s="278">
        <v>100</v>
      </c>
      <c r="F148" s="239">
        <f t="shared" si="21"/>
        <v>1100</v>
      </c>
      <c r="G148" s="27">
        <v>990</v>
      </c>
      <c r="H148" s="240">
        <f t="shared" si="22"/>
        <v>10890</v>
      </c>
      <c r="I148" s="241">
        <f t="shared" si="23"/>
        <v>11990</v>
      </c>
      <c r="J148" s="241">
        <f t="shared" si="24"/>
        <v>25</v>
      </c>
      <c r="K148" s="241">
        <f t="shared" si="25"/>
        <v>2997.5</v>
      </c>
      <c r="L148" s="241">
        <f t="shared" si="26"/>
        <v>14987.5</v>
      </c>
      <c r="M148" s="322"/>
      <c r="N148" s="245">
        <f t="shared" si="20"/>
        <v>5</v>
      </c>
    </row>
    <row r="149" spans="1:15" s="8" customFormat="1" ht="18" customHeight="1">
      <c r="A149" s="306" t="s">
        <v>488</v>
      </c>
      <c r="B149" s="45" t="s">
        <v>1792</v>
      </c>
      <c r="C149" s="58"/>
      <c r="D149" s="291"/>
      <c r="E149" s="95"/>
      <c r="F149" s="95"/>
      <c r="G149" s="28"/>
      <c r="H149" s="95"/>
      <c r="I149" s="242">
        <f>SUM(I150:I152)</f>
        <v>192255</v>
      </c>
      <c r="J149" s="242"/>
      <c r="K149" s="242">
        <f>SUM(K150:K152)</f>
        <v>48063.75</v>
      </c>
      <c r="L149" s="242">
        <f>SUM(L150:L152)</f>
        <v>240318.75</v>
      </c>
      <c r="M149" s="321">
        <f>L149/$C$631*100</f>
        <v>4.806</v>
      </c>
      <c r="N149" s="245">
        <f t="shared" si="20"/>
        <v>2</v>
      </c>
      <c r="O149" s="11"/>
    </row>
    <row r="150" spans="1:14" s="11" customFormat="1" ht="39" customHeight="1">
      <c r="A150" s="301" t="s">
        <v>975</v>
      </c>
      <c r="B150" s="308" t="s">
        <v>1939</v>
      </c>
      <c r="C150" s="276" t="s">
        <v>1397</v>
      </c>
      <c r="D150" s="277">
        <v>480</v>
      </c>
      <c r="E150" s="278">
        <v>27.5</v>
      </c>
      <c r="F150" s="239">
        <f>ROUND(D150*E150,2)</f>
        <v>13200</v>
      </c>
      <c r="G150" s="27">
        <v>275</v>
      </c>
      <c r="H150" s="240">
        <f>ROUND(D150*G150,2)</f>
        <v>132000</v>
      </c>
      <c r="I150" s="241">
        <f>(F150+H150)</f>
        <v>145200</v>
      </c>
      <c r="J150" s="241">
        <f aca="true" t="shared" si="27" ref="J150:J213">$J$13</f>
        <v>25</v>
      </c>
      <c r="K150" s="241">
        <f>ROUND(J150/100*I150,2)</f>
        <v>36300</v>
      </c>
      <c r="L150" s="241">
        <f>(I150+K150)</f>
        <v>181500</v>
      </c>
      <c r="M150" s="322"/>
      <c r="N150" s="245">
        <f t="shared" si="20"/>
        <v>5</v>
      </c>
    </row>
    <row r="151" spans="1:14" s="11" customFormat="1" ht="38.25" customHeight="1">
      <c r="A151" s="301" t="s">
        <v>976</v>
      </c>
      <c r="B151" s="308" t="s">
        <v>739</v>
      </c>
      <c r="C151" s="276" t="s">
        <v>1397</v>
      </c>
      <c r="D151" s="277">
        <v>22</v>
      </c>
      <c r="E151" s="278">
        <v>27.5</v>
      </c>
      <c r="F151" s="239">
        <f>ROUND(D151*E151,2)</f>
        <v>605</v>
      </c>
      <c r="G151" s="27">
        <v>250</v>
      </c>
      <c r="H151" s="240">
        <f>ROUND(D151*G151,2)</f>
        <v>5500</v>
      </c>
      <c r="I151" s="241">
        <f>(F151+H151)</f>
        <v>6105</v>
      </c>
      <c r="J151" s="241">
        <f t="shared" si="27"/>
        <v>25</v>
      </c>
      <c r="K151" s="241">
        <f>ROUND(J151/100*I151,2)</f>
        <v>1526.25</v>
      </c>
      <c r="L151" s="241">
        <f>(I151+K151)</f>
        <v>7631.25</v>
      </c>
      <c r="M151" s="322"/>
      <c r="N151" s="245">
        <f t="shared" si="20"/>
        <v>5</v>
      </c>
    </row>
    <row r="152" spans="1:14" s="11" customFormat="1" ht="72.75" customHeight="1">
      <c r="A152" s="301" t="s">
        <v>977</v>
      </c>
      <c r="B152" s="310" t="s">
        <v>1937</v>
      </c>
      <c r="C152" s="276" t="s">
        <v>1397</v>
      </c>
      <c r="D152" s="277">
        <v>65</v>
      </c>
      <c r="E152" s="278">
        <v>80</v>
      </c>
      <c r="F152" s="239">
        <f>ROUND(D152*E152,2)</f>
        <v>5200</v>
      </c>
      <c r="G152" s="27">
        <v>550</v>
      </c>
      <c r="H152" s="240">
        <f>ROUND(D152*G152,2)</f>
        <v>35750</v>
      </c>
      <c r="I152" s="241">
        <f>(F152+H152)</f>
        <v>40950</v>
      </c>
      <c r="J152" s="241">
        <f t="shared" si="27"/>
        <v>25</v>
      </c>
      <c r="K152" s="241">
        <f>ROUND(J152/100*I152,2)</f>
        <v>10237.5</v>
      </c>
      <c r="L152" s="241">
        <f>(I152+K152)</f>
        <v>51187.5</v>
      </c>
      <c r="M152" s="322"/>
      <c r="N152" s="245">
        <f t="shared" si="20"/>
        <v>5</v>
      </c>
    </row>
    <row r="153" spans="1:15" s="8" customFormat="1" ht="18" customHeight="1">
      <c r="A153" s="306" t="s">
        <v>489</v>
      </c>
      <c r="B153" s="45" t="s">
        <v>1793</v>
      </c>
      <c r="C153" s="58"/>
      <c r="D153" s="291"/>
      <c r="E153" s="95"/>
      <c r="F153" s="95"/>
      <c r="G153" s="28"/>
      <c r="H153" s="95"/>
      <c r="I153" s="242">
        <f>SUM(I154:I163)</f>
        <v>346965</v>
      </c>
      <c r="J153" s="242"/>
      <c r="K153" s="242">
        <f>SUM(K154:K163)</f>
        <v>86741.25</v>
      </c>
      <c r="L153" s="242">
        <f>SUM(L154:L163)</f>
        <v>433706.25</v>
      </c>
      <c r="M153" s="321">
        <f>L153/$C$631*100</f>
        <v>8.674</v>
      </c>
      <c r="N153" s="245">
        <f t="shared" si="20"/>
        <v>2</v>
      </c>
      <c r="O153" s="11"/>
    </row>
    <row r="154" spans="1:14" s="11" customFormat="1" ht="19.5" customHeight="1">
      <c r="A154" s="301" t="s">
        <v>978</v>
      </c>
      <c r="B154" s="308" t="s">
        <v>1794</v>
      </c>
      <c r="C154" s="276" t="s">
        <v>1397</v>
      </c>
      <c r="D154" s="277">
        <v>170</v>
      </c>
      <c r="E154" s="278">
        <v>25</v>
      </c>
      <c r="F154" s="239">
        <f aca="true" t="shared" si="28" ref="F154:F163">ROUND(D154*E154,2)</f>
        <v>4250</v>
      </c>
      <c r="G154" s="27">
        <v>210</v>
      </c>
      <c r="H154" s="240">
        <f aca="true" t="shared" si="29" ref="H154:H163">ROUND(D154*G154,2)</f>
        <v>35700</v>
      </c>
      <c r="I154" s="241">
        <f aca="true" t="shared" si="30" ref="I154:I163">(F154+H154)</f>
        <v>39950</v>
      </c>
      <c r="J154" s="241">
        <f t="shared" si="27"/>
        <v>25</v>
      </c>
      <c r="K154" s="241">
        <f aca="true" t="shared" si="31" ref="K154:K163">ROUND(J154/100*I154,2)</f>
        <v>9987.5</v>
      </c>
      <c r="L154" s="241">
        <f aca="true" t="shared" si="32" ref="L154:L163">(I154+K154)</f>
        <v>49937.5</v>
      </c>
      <c r="M154" s="322"/>
      <c r="N154" s="245">
        <f t="shared" si="20"/>
        <v>5</v>
      </c>
    </row>
    <row r="155" spans="1:14" s="11" customFormat="1" ht="19.5" customHeight="1">
      <c r="A155" s="301" t="s">
        <v>979</v>
      </c>
      <c r="B155" s="308" t="s">
        <v>1795</v>
      </c>
      <c r="C155" s="276" t="s">
        <v>1397</v>
      </c>
      <c r="D155" s="277">
        <v>250</v>
      </c>
      <c r="E155" s="278">
        <v>25</v>
      </c>
      <c r="F155" s="239">
        <f t="shared" si="28"/>
        <v>6250</v>
      </c>
      <c r="G155" s="27">
        <v>100</v>
      </c>
      <c r="H155" s="240">
        <f t="shared" si="29"/>
        <v>25000</v>
      </c>
      <c r="I155" s="241">
        <f t="shared" si="30"/>
        <v>31250</v>
      </c>
      <c r="J155" s="241">
        <f t="shared" si="27"/>
        <v>25</v>
      </c>
      <c r="K155" s="241">
        <f t="shared" si="31"/>
        <v>7812.5</v>
      </c>
      <c r="L155" s="241">
        <f t="shared" si="32"/>
        <v>39062.5</v>
      </c>
      <c r="M155" s="322"/>
      <c r="N155" s="245">
        <f t="shared" si="20"/>
        <v>5</v>
      </c>
    </row>
    <row r="156" spans="1:14" s="11" customFormat="1" ht="19.5" customHeight="1">
      <c r="A156" s="301" t="s">
        <v>980</v>
      </c>
      <c r="B156" s="308" t="s">
        <v>1796</v>
      </c>
      <c r="C156" s="276" t="s">
        <v>1397</v>
      </c>
      <c r="D156" s="277">
        <v>220</v>
      </c>
      <c r="E156" s="278">
        <v>25</v>
      </c>
      <c r="F156" s="239">
        <f t="shared" si="28"/>
        <v>5500</v>
      </c>
      <c r="G156" s="27">
        <v>180</v>
      </c>
      <c r="H156" s="240">
        <f t="shared" si="29"/>
        <v>39600</v>
      </c>
      <c r="I156" s="241">
        <f t="shared" si="30"/>
        <v>45100</v>
      </c>
      <c r="J156" s="241">
        <f t="shared" si="27"/>
        <v>25</v>
      </c>
      <c r="K156" s="241">
        <f t="shared" si="31"/>
        <v>11275</v>
      </c>
      <c r="L156" s="241">
        <f t="shared" si="32"/>
        <v>56375</v>
      </c>
      <c r="M156" s="322"/>
      <c r="N156" s="245">
        <f t="shared" si="20"/>
        <v>5</v>
      </c>
    </row>
    <row r="157" spans="1:14" s="11" customFormat="1" ht="26.25" customHeight="1">
      <c r="A157" s="301" t="s">
        <v>981</v>
      </c>
      <c r="B157" s="308" t="s">
        <v>575</v>
      </c>
      <c r="C157" s="276" t="s">
        <v>1398</v>
      </c>
      <c r="D157" s="277">
        <v>170</v>
      </c>
      <c r="E157" s="278">
        <v>50</v>
      </c>
      <c r="F157" s="239">
        <f t="shared" si="28"/>
        <v>8500</v>
      </c>
      <c r="G157" s="27">
        <v>110</v>
      </c>
      <c r="H157" s="240">
        <f t="shared" si="29"/>
        <v>18700</v>
      </c>
      <c r="I157" s="241">
        <f t="shared" si="30"/>
        <v>27200</v>
      </c>
      <c r="J157" s="241">
        <f t="shared" si="27"/>
        <v>25</v>
      </c>
      <c r="K157" s="241">
        <f t="shared" si="31"/>
        <v>6800</v>
      </c>
      <c r="L157" s="241">
        <f t="shared" si="32"/>
        <v>34000</v>
      </c>
      <c r="M157" s="322"/>
      <c r="N157" s="245">
        <f t="shared" si="20"/>
        <v>5</v>
      </c>
    </row>
    <row r="158" spans="1:14" s="11" customFormat="1" ht="26.25" customHeight="1">
      <c r="A158" s="301" t="s">
        <v>982</v>
      </c>
      <c r="B158" s="308" t="s">
        <v>1797</v>
      </c>
      <c r="C158" s="276" t="s">
        <v>1398</v>
      </c>
      <c r="D158" s="277">
        <v>90</v>
      </c>
      <c r="E158" s="278">
        <v>25</v>
      </c>
      <c r="F158" s="239">
        <f t="shared" si="28"/>
        <v>2250</v>
      </c>
      <c r="G158" s="27">
        <v>750</v>
      </c>
      <c r="H158" s="240">
        <f t="shared" si="29"/>
        <v>67500</v>
      </c>
      <c r="I158" s="241">
        <f t="shared" si="30"/>
        <v>69750</v>
      </c>
      <c r="J158" s="241">
        <f t="shared" si="27"/>
        <v>25</v>
      </c>
      <c r="K158" s="241">
        <f t="shared" si="31"/>
        <v>17437.5</v>
      </c>
      <c r="L158" s="241">
        <f t="shared" si="32"/>
        <v>87187.5</v>
      </c>
      <c r="M158" s="322"/>
      <c r="N158" s="245">
        <f t="shared" si="20"/>
        <v>5</v>
      </c>
    </row>
    <row r="159" spans="1:14" s="11" customFormat="1" ht="18" customHeight="1">
      <c r="A159" s="301" t="s">
        <v>983</v>
      </c>
      <c r="B159" s="308" t="s">
        <v>1798</v>
      </c>
      <c r="C159" s="276" t="s">
        <v>1398</v>
      </c>
      <c r="D159" s="277">
        <v>60</v>
      </c>
      <c r="E159" s="278">
        <v>25</v>
      </c>
      <c r="F159" s="239">
        <f t="shared" si="28"/>
        <v>1500</v>
      </c>
      <c r="G159" s="27">
        <v>225</v>
      </c>
      <c r="H159" s="240">
        <f t="shared" si="29"/>
        <v>13500</v>
      </c>
      <c r="I159" s="241">
        <f t="shared" si="30"/>
        <v>15000</v>
      </c>
      <c r="J159" s="241">
        <f t="shared" si="27"/>
        <v>25</v>
      </c>
      <c r="K159" s="241">
        <f t="shared" si="31"/>
        <v>3750</v>
      </c>
      <c r="L159" s="241">
        <f t="shared" si="32"/>
        <v>18750</v>
      </c>
      <c r="M159" s="322"/>
      <c r="N159" s="245">
        <f t="shared" si="20"/>
        <v>5</v>
      </c>
    </row>
    <row r="160" spans="1:14" s="11" customFormat="1" ht="18" customHeight="1">
      <c r="A160" s="301" t="s">
        <v>984</v>
      </c>
      <c r="B160" s="308" t="s">
        <v>1885</v>
      </c>
      <c r="C160" s="276" t="s">
        <v>1398</v>
      </c>
      <c r="D160" s="277">
        <v>35</v>
      </c>
      <c r="E160" s="278">
        <v>25</v>
      </c>
      <c r="F160" s="239">
        <f t="shared" si="28"/>
        <v>875</v>
      </c>
      <c r="G160" s="27">
        <v>450</v>
      </c>
      <c r="H160" s="240">
        <f t="shared" si="29"/>
        <v>15750</v>
      </c>
      <c r="I160" s="241">
        <f t="shared" si="30"/>
        <v>16625</v>
      </c>
      <c r="J160" s="241">
        <f t="shared" si="27"/>
        <v>25</v>
      </c>
      <c r="K160" s="241">
        <f t="shared" si="31"/>
        <v>4156.25</v>
      </c>
      <c r="L160" s="241">
        <f t="shared" si="32"/>
        <v>20781.25</v>
      </c>
      <c r="M160" s="322"/>
      <c r="N160" s="245">
        <f t="shared" si="20"/>
        <v>5</v>
      </c>
    </row>
    <row r="161" spans="1:14" s="11" customFormat="1" ht="18" customHeight="1">
      <c r="A161" s="301" t="s">
        <v>985</v>
      </c>
      <c r="B161" s="308" t="s">
        <v>1811</v>
      </c>
      <c r="C161" s="276" t="s">
        <v>1398</v>
      </c>
      <c r="D161" s="277">
        <v>38</v>
      </c>
      <c r="E161" s="278">
        <v>25</v>
      </c>
      <c r="F161" s="239">
        <f t="shared" si="28"/>
        <v>950</v>
      </c>
      <c r="G161" s="27">
        <v>780</v>
      </c>
      <c r="H161" s="240">
        <f t="shared" si="29"/>
        <v>29640</v>
      </c>
      <c r="I161" s="241">
        <f t="shared" si="30"/>
        <v>30590</v>
      </c>
      <c r="J161" s="241">
        <f t="shared" si="27"/>
        <v>25</v>
      </c>
      <c r="K161" s="241">
        <f t="shared" si="31"/>
        <v>7647.5</v>
      </c>
      <c r="L161" s="241">
        <f t="shared" si="32"/>
        <v>38237.5</v>
      </c>
      <c r="M161" s="322"/>
      <c r="N161" s="245">
        <f t="shared" si="20"/>
        <v>5</v>
      </c>
    </row>
    <row r="162" spans="1:14" s="11" customFormat="1" ht="26.25" customHeight="1">
      <c r="A162" s="301" t="s">
        <v>986</v>
      </c>
      <c r="B162" s="308" t="s">
        <v>1812</v>
      </c>
      <c r="C162" s="276" t="s">
        <v>1414</v>
      </c>
      <c r="D162" s="277">
        <v>10</v>
      </c>
      <c r="E162" s="278">
        <v>500</v>
      </c>
      <c r="F162" s="239">
        <f t="shared" si="28"/>
        <v>5000</v>
      </c>
      <c r="G162" s="27">
        <v>5250</v>
      </c>
      <c r="H162" s="240">
        <f t="shared" si="29"/>
        <v>52500</v>
      </c>
      <c r="I162" s="241">
        <f t="shared" si="30"/>
        <v>57500</v>
      </c>
      <c r="J162" s="241">
        <f t="shared" si="27"/>
        <v>25</v>
      </c>
      <c r="K162" s="241">
        <f t="shared" si="31"/>
        <v>14375</v>
      </c>
      <c r="L162" s="241">
        <f t="shared" si="32"/>
        <v>71875</v>
      </c>
      <c r="M162" s="322"/>
      <c r="N162" s="245">
        <f t="shared" si="20"/>
        <v>5</v>
      </c>
    </row>
    <row r="163" spans="1:14" s="11" customFormat="1" ht="25.5" customHeight="1">
      <c r="A163" s="301" t="s">
        <v>1505</v>
      </c>
      <c r="B163" s="308" t="s">
        <v>740</v>
      </c>
      <c r="C163" s="276" t="s">
        <v>1414</v>
      </c>
      <c r="D163" s="277">
        <v>7</v>
      </c>
      <c r="E163" s="278">
        <v>500</v>
      </c>
      <c r="F163" s="239">
        <f t="shared" si="28"/>
        <v>3500</v>
      </c>
      <c r="G163" s="27">
        <v>1500</v>
      </c>
      <c r="H163" s="240">
        <f t="shared" si="29"/>
        <v>10500</v>
      </c>
      <c r="I163" s="241">
        <f t="shared" si="30"/>
        <v>14000</v>
      </c>
      <c r="J163" s="241">
        <f t="shared" si="27"/>
        <v>25</v>
      </c>
      <c r="K163" s="241">
        <f t="shared" si="31"/>
        <v>3500</v>
      </c>
      <c r="L163" s="241">
        <f t="shared" si="32"/>
        <v>17500</v>
      </c>
      <c r="M163" s="322"/>
      <c r="N163" s="245">
        <f t="shared" si="20"/>
        <v>5</v>
      </c>
    </row>
    <row r="164" spans="1:15" s="8" customFormat="1" ht="18" customHeight="1">
      <c r="A164" s="79">
        <v>11</v>
      </c>
      <c r="B164" s="45" t="s">
        <v>1799</v>
      </c>
      <c r="C164" s="58"/>
      <c r="D164" s="291"/>
      <c r="E164" s="95"/>
      <c r="F164" s="95"/>
      <c r="G164" s="28"/>
      <c r="H164" s="95"/>
      <c r="I164" s="242">
        <f>SUM(I165:I179)</f>
        <v>115080</v>
      </c>
      <c r="J164" s="242"/>
      <c r="K164" s="242">
        <f>SUM(K165:K179)</f>
        <v>28770</v>
      </c>
      <c r="L164" s="242">
        <f>SUM(L165:L179)</f>
        <v>143850</v>
      </c>
      <c r="M164" s="321">
        <f>L164/$C$631*100</f>
        <v>2.877</v>
      </c>
      <c r="N164" s="245">
        <f t="shared" si="20"/>
        <v>2</v>
      </c>
      <c r="O164" s="11"/>
    </row>
    <row r="165" spans="1:14" s="11" customFormat="1" ht="26.25" customHeight="1">
      <c r="A165" s="301" t="s">
        <v>987</v>
      </c>
      <c r="B165" s="308" t="s">
        <v>744</v>
      </c>
      <c r="C165" s="276" t="s">
        <v>1414</v>
      </c>
      <c r="D165" s="277">
        <v>10</v>
      </c>
      <c r="E165" s="278">
        <v>28</v>
      </c>
      <c r="F165" s="239">
        <f aca="true" t="shared" si="33" ref="F165:F179">ROUND(D165*E165,2)</f>
        <v>280</v>
      </c>
      <c r="G165" s="27">
        <v>90</v>
      </c>
      <c r="H165" s="240">
        <f aca="true" t="shared" si="34" ref="H165:H179">ROUND(D165*G165,2)</f>
        <v>900</v>
      </c>
      <c r="I165" s="241">
        <f aca="true" t="shared" si="35" ref="I165:I179">(F165+H165)</f>
        <v>1180</v>
      </c>
      <c r="J165" s="241">
        <f t="shared" si="27"/>
        <v>25</v>
      </c>
      <c r="K165" s="241">
        <f aca="true" t="shared" si="36" ref="K165:K179">ROUND(J165/100*I165,2)</f>
        <v>295</v>
      </c>
      <c r="L165" s="241">
        <f aca="true" t="shared" si="37" ref="L165:L179">(I165+K165)</f>
        <v>1475</v>
      </c>
      <c r="M165" s="322"/>
      <c r="N165" s="245">
        <f t="shared" si="20"/>
        <v>5</v>
      </c>
    </row>
    <row r="166" spans="1:14" s="11" customFormat="1" ht="26.25" customHeight="1">
      <c r="A166" s="301" t="s">
        <v>988</v>
      </c>
      <c r="B166" s="308" t="s">
        <v>745</v>
      </c>
      <c r="C166" s="276" t="s">
        <v>1414</v>
      </c>
      <c r="D166" s="277">
        <v>10</v>
      </c>
      <c r="E166" s="278">
        <v>28</v>
      </c>
      <c r="F166" s="239">
        <f t="shared" si="33"/>
        <v>280</v>
      </c>
      <c r="G166" s="27">
        <v>160</v>
      </c>
      <c r="H166" s="240">
        <f t="shared" si="34"/>
        <v>1600</v>
      </c>
      <c r="I166" s="241">
        <f t="shared" si="35"/>
        <v>1880</v>
      </c>
      <c r="J166" s="241">
        <f t="shared" si="27"/>
        <v>25</v>
      </c>
      <c r="K166" s="241">
        <f t="shared" si="36"/>
        <v>470</v>
      </c>
      <c r="L166" s="241">
        <f t="shared" si="37"/>
        <v>2350</v>
      </c>
      <c r="M166" s="322"/>
      <c r="N166" s="245">
        <f t="shared" si="20"/>
        <v>5</v>
      </c>
    </row>
    <row r="167" spans="1:14" s="11" customFormat="1" ht="26.25" customHeight="1">
      <c r="A167" s="301" t="s">
        <v>989</v>
      </c>
      <c r="B167" s="308" t="s">
        <v>741</v>
      </c>
      <c r="C167" s="276" t="s">
        <v>1414</v>
      </c>
      <c r="D167" s="277">
        <v>98</v>
      </c>
      <c r="E167" s="278">
        <v>28</v>
      </c>
      <c r="F167" s="239">
        <f t="shared" si="33"/>
        <v>2744</v>
      </c>
      <c r="G167" s="27">
        <v>110</v>
      </c>
      <c r="H167" s="240">
        <f t="shared" si="34"/>
        <v>10780</v>
      </c>
      <c r="I167" s="241">
        <f t="shared" si="35"/>
        <v>13524</v>
      </c>
      <c r="J167" s="241">
        <f t="shared" si="27"/>
        <v>25</v>
      </c>
      <c r="K167" s="241">
        <f t="shared" si="36"/>
        <v>3381</v>
      </c>
      <c r="L167" s="241">
        <f t="shared" si="37"/>
        <v>16905</v>
      </c>
      <c r="M167" s="322"/>
      <c r="N167" s="245">
        <f t="shared" si="20"/>
        <v>5</v>
      </c>
    </row>
    <row r="168" spans="1:14" s="11" customFormat="1" ht="26.25" customHeight="1">
      <c r="A168" s="301" t="s">
        <v>990</v>
      </c>
      <c r="B168" s="308" t="s">
        <v>742</v>
      </c>
      <c r="C168" s="276" t="s">
        <v>1414</v>
      </c>
      <c r="D168" s="277">
        <v>25</v>
      </c>
      <c r="E168" s="278">
        <v>33</v>
      </c>
      <c r="F168" s="239">
        <f t="shared" si="33"/>
        <v>825</v>
      </c>
      <c r="G168" s="27">
        <v>44</v>
      </c>
      <c r="H168" s="240">
        <f t="shared" si="34"/>
        <v>1100</v>
      </c>
      <c r="I168" s="241">
        <f t="shared" si="35"/>
        <v>1925</v>
      </c>
      <c r="J168" s="241">
        <f t="shared" si="27"/>
        <v>25</v>
      </c>
      <c r="K168" s="241">
        <f t="shared" si="36"/>
        <v>481.25</v>
      </c>
      <c r="L168" s="241">
        <f t="shared" si="37"/>
        <v>2406.25</v>
      </c>
      <c r="M168" s="322"/>
      <c r="N168" s="245">
        <f t="shared" si="20"/>
        <v>5</v>
      </c>
    </row>
    <row r="169" spans="1:14" s="11" customFormat="1" ht="26.25" customHeight="1">
      <c r="A169" s="301" t="s">
        <v>991</v>
      </c>
      <c r="B169" s="308" t="s">
        <v>686</v>
      </c>
      <c r="C169" s="276" t="s">
        <v>1399</v>
      </c>
      <c r="D169" s="277">
        <v>10</v>
      </c>
      <c r="E169" s="278">
        <v>110</v>
      </c>
      <c r="F169" s="239">
        <f t="shared" si="33"/>
        <v>1100</v>
      </c>
      <c r="G169" s="27">
        <v>3850</v>
      </c>
      <c r="H169" s="240">
        <f t="shared" si="34"/>
        <v>38500</v>
      </c>
      <c r="I169" s="241">
        <f t="shared" si="35"/>
        <v>39600</v>
      </c>
      <c r="J169" s="241">
        <f t="shared" si="27"/>
        <v>25</v>
      </c>
      <c r="K169" s="241">
        <f t="shared" si="36"/>
        <v>9900</v>
      </c>
      <c r="L169" s="241">
        <f t="shared" si="37"/>
        <v>49500</v>
      </c>
      <c r="M169" s="322"/>
      <c r="N169" s="245">
        <f t="shared" si="20"/>
        <v>5</v>
      </c>
    </row>
    <row r="170" spans="1:14" s="11" customFormat="1" ht="26.25" customHeight="1">
      <c r="A170" s="301" t="s">
        <v>992</v>
      </c>
      <c r="B170" s="308" t="s">
        <v>843</v>
      </c>
      <c r="C170" s="276" t="s">
        <v>1414</v>
      </c>
      <c r="D170" s="277">
        <v>12</v>
      </c>
      <c r="E170" s="278">
        <v>28</v>
      </c>
      <c r="F170" s="239">
        <f t="shared" si="33"/>
        <v>336</v>
      </c>
      <c r="G170" s="27">
        <v>550</v>
      </c>
      <c r="H170" s="240">
        <f t="shared" si="34"/>
        <v>6600</v>
      </c>
      <c r="I170" s="241">
        <f t="shared" si="35"/>
        <v>6936</v>
      </c>
      <c r="J170" s="241">
        <f t="shared" si="27"/>
        <v>25</v>
      </c>
      <c r="K170" s="241">
        <f t="shared" si="36"/>
        <v>1734</v>
      </c>
      <c r="L170" s="241">
        <f t="shared" si="37"/>
        <v>8670</v>
      </c>
      <c r="M170" s="322"/>
      <c r="N170" s="245">
        <f t="shared" si="20"/>
        <v>5</v>
      </c>
    </row>
    <row r="171" spans="1:14" s="11" customFormat="1" ht="26.25" customHeight="1">
      <c r="A171" s="301" t="s">
        <v>993</v>
      </c>
      <c r="B171" s="308" t="s">
        <v>844</v>
      </c>
      <c r="C171" s="276" t="s">
        <v>1414</v>
      </c>
      <c r="D171" s="277">
        <v>11</v>
      </c>
      <c r="E171" s="278">
        <v>28</v>
      </c>
      <c r="F171" s="239">
        <f t="shared" si="33"/>
        <v>308</v>
      </c>
      <c r="G171" s="27">
        <v>165</v>
      </c>
      <c r="H171" s="240">
        <f t="shared" si="34"/>
        <v>1815</v>
      </c>
      <c r="I171" s="241">
        <f t="shared" si="35"/>
        <v>2123</v>
      </c>
      <c r="J171" s="241">
        <f t="shared" si="27"/>
        <v>25</v>
      </c>
      <c r="K171" s="241">
        <f t="shared" si="36"/>
        <v>530.75</v>
      </c>
      <c r="L171" s="241">
        <f t="shared" si="37"/>
        <v>2653.75</v>
      </c>
      <c r="M171" s="322"/>
      <c r="N171" s="245">
        <f t="shared" si="20"/>
        <v>5</v>
      </c>
    </row>
    <row r="172" spans="1:14" s="11" customFormat="1" ht="26.25" customHeight="1">
      <c r="A172" s="301" t="s">
        <v>994</v>
      </c>
      <c r="B172" s="308" t="s">
        <v>1800</v>
      </c>
      <c r="C172" s="276" t="s">
        <v>1414</v>
      </c>
      <c r="D172" s="277">
        <v>4</v>
      </c>
      <c r="E172" s="278">
        <v>28</v>
      </c>
      <c r="F172" s="239">
        <f t="shared" si="33"/>
        <v>112</v>
      </c>
      <c r="G172" s="27">
        <v>440</v>
      </c>
      <c r="H172" s="240">
        <f t="shared" si="34"/>
        <v>1760</v>
      </c>
      <c r="I172" s="241">
        <f t="shared" si="35"/>
        <v>1872</v>
      </c>
      <c r="J172" s="241">
        <f t="shared" si="27"/>
        <v>25</v>
      </c>
      <c r="K172" s="241">
        <f t="shared" si="36"/>
        <v>468</v>
      </c>
      <c r="L172" s="241">
        <f t="shared" si="37"/>
        <v>2340</v>
      </c>
      <c r="M172" s="322"/>
      <c r="N172" s="245">
        <f t="shared" si="20"/>
        <v>5</v>
      </c>
    </row>
    <row r="173" spans="1:14" s="11" customFormat="1" ht="19.5" customHeight="1">
      <c r="A173" s="301" t="s">
        <v>995</v>
      </c>
      <c r="B173" s="308" t="s">
        <v>1801</v>
      </c>
      <c r="C173" s="276" t="s">
        <v>2027</v>
      </c>
      <c r="D173" s="277">
        <v>30</v>
      </c>
      <c r="E173" s="278">
        <v>25</v>
      </c>
      <c r="F173" s="239">
        <f t="shared" si="33"/>
        <v>750</v>
      </c>
      <c r="G173" s="27">
        <v>450</v>
      </c>
      <c r="H173" s="240">
        <f t="shared" si="34"/>
        <v>13500</v>
      </c>
      <c r="I173" s="241">
        <f t="shared" si="35"/>
        <v>14250</v>
      </c>
      <c r="J173" s="241">
        <f t="shared" si="27"/>
        <v>25</v>
      </c>
      <c r="K173" s="241">
        <f t="shared" si="36"/>
        <v>3562.5</v>
      </c>
      <c r="L173" s="241">
        <f t="shared" si="37"/>
        <v>17812.5</v>
      </c>
      <c r="M173" s="322"/>
      <c r="N173" s="245">
        <f t="shared" si="20"/>
        <v>5</v>
      </c>
    </row>
    <row r="174" spans="1:14" s="11" customFormat="1" ht="19.5" customHeight="1">
      <c r="A174" s="301" t="s">
        <v>1814</v>
      </c>
      <c r="B174" s="308" t="s">
        <v>2030</v>
      </c>
      <c r="C174" s="276" t="s">
        <v>1414</v>
      </c>
      <c r="D174" s="277">
        <v>10</v>
      </c>
      <c r="E174" s="278">
        <v>16.5</v>
      </c>
      <c r="F174" s="239">
        <f t="shared" si="33"/>
        <v>165</v>
      </c>
      <c r="G174" s="27">
        <v>30</v>
      </c>
      <c r="H174" s="240">
        <f t="shared" si="34"/>
        <v>300</v>
      </c>
      <c r="I174" s="241">
        <f t="shared" si="35"/>
        <v>465</v>
      </c>
      <c r="J174" s="241">
        <f t="shared" si="27"/>
        <v>25</v>
      </c>
      <c r="K174" s="241">
        <f t="shared" si="36"/>
        <v>116.25</v>
      </c>
      <c r="L174" s="241">
        <f t="shared" si="37"/>
        <v>581.25</v>
      </c>
      <c r="M174" s="322"/>
      <c r="N174" s="245">
        <f t="shared" si="20"/>
        <v>5</v>
      </c>
    </row>
    <row r="175" spans="1:14" s="11" customFormat="1" ht="19.5" customHeight="1">
      <c r="A175" s="301" t="s">
        <v>743</v>
      </c>
      <c r="B175" s="308" t="s">
        <v>1802</v>
      </c>
      <c r="C175" s="276" t="s">
        <v>1414</v>
      </c>
      <c r="D175" s="277">
        <v>40</v>
      </c>
      <c r="E175" s="278">
        <v>15</v>
      </c>
      <c r="F175" s="239">
        <f t="shared" si="33"/>
        <v>600</v>
      </c>
      <c r="G175" s="27">
        <v>150</v>
      </c>
      <c r="H175" s="240">
        <f t="shared" si="34"/>
        <v>6000</v>
      </c>
      <c r="I175" s="241">
        <f t="shared" si="35"/>
        <v>6600</v>
      </c>
      <c r="J175" s="241">
        <f t="shared" si="27"/>
        <v>25</v>
      </c>
      <c r="K175" s="241">
        <f t="shared" si="36"/>
        <v>1650</v>
      </c>
      <c r="L175" s="241">
        <f t="shared" si="37"/>
        <v>8250</v>
      </c>
      <c r="M175" s="322"/>
      <c r="N175" s="245">
        <f t="shared" si="20"/>
        <v>5</v>
      </c>
    </row>
    <row r="176" spans="1:14" s="11" customFormat="1" ht="19.5" customHeight="1">
      <c r="A176" s="301" t="s">
        <v>2024</v>
      </c>
      <c r="B176" s="308" t="s">
        <v>690</v>
      </c>
      <c r="C176" s="276" t="s">
        <v>1414</v>
      </c>
      <c r="D176" s="277">
        <v>20</v>
      </c>
      <c r="E176" s="278">
        <v>30</v>
      </c>
      <c r="F176" s="239">
        <f t="shared" si="33"/>
        <v>600</v>
      </c>
      <c r="G176" s="27">
        <v>630</v>
      </c>
      <c r="H176" s="240">
        <f t="shared" si="34"/>
        <v>12600</v>
      </c>
      <c r="I176" s="241">
        <f t="shared" si="35"/>
        <v>13200</v>
      </c>
      <c r="J176" s="241">
        <f t="shared" si="27"/>
        <v>25</v>
      </c>
      <c r="K176" s="241">
        <f t="shared" si="36"/>
        <v>3300</v>
      </c>
      <c r="L176" s="241">
        <f t="shared" si="37"/>
        <v>16500</v>
      </c>
      <c r="M176" s="322"/>
      <c r="N176" s="245">
        <f t="shared" si="20"/>
        <v>5</v>
      </c>
    </row>
    <row r="177" spans="1:14" s="11" customFormat="1" ht="19.5" customHeight="1">
      <c r="A177" s="301" t="s">
        <v>2026</v>
      </c>
      <c r="B177" s="308" t="s">
        <v>1803</v>
      </c>
      <c r="C177" s="276" t="s">
        <v>1414</v>
      </c>
      <c r="D177" s="277">
        <v>10</v>
      </c>
      <c r="E177" s="278">
        <v>30</v>
      </c>
      <c r="F177" s="239">
        <f t="shared" si="33"/>
        <v>300</v>
      </c>
      <c r="G177" s="27">
        <v>650</v>
      </c>
      <c r="H177" s="240">
        <f t="shared" si="34"/>
        <v>6500</v>
      </c>
      <c r="I177" s="241">
        <f t="shared" si="35"/>
        <v>6800</v>
      </c>
      <c r="J177" s="241">
        <f t="shared" si="27"/>
        <v>25</v>
      </c>
      <c r="K177" s="241">
        <f t="shared" si="36"/>
        <v>1700</v>
      </c>
      <c r="L177" s="241">
        <f t="shared" si="37"/>
        <v>8500</v>
      </c>
      <c r="M177" s="322"/>
      <c r="N177" s="245">
        <f t="shared" si="20"/>
        <v>5</v>
      </c>
    </row>
    <row r="178" spans="1:14" s="11" customFormat="1" ht="19.5" customHeight="1">
      <c r="A178" s="301" t="s">
        <v>2029</v>
      </c>
      <c r="B178" s="308" t="s">
        <v>2025</v>
      </c>
      <c r="C178" s="276" t="s">
        <v>1399</v>
      </c>
      <c r="D178" s="277">
        <v>15</v>
      </c>
      <c r="E178" s="278">
        <v>15</v>
      </c>
      <c r="F178" s="239">
        <f t="shared" si="33"/>
        <v>225</v>
      </c>
      <c r="G178" s="27">
        <v>100</v>
      </c>
      <c r="H178" s="240">
        <f t="shared" si="34"/>
        <v>1500</v>
      </c>
      <c r="I178" s="241">
        <f t="shared" si="35"/>
        <v>1725</v>
      </c>
      <c r="J178" s="241">
        <f t="shared" si="27"/>
        <v>25</v>
      </c>
      <c r="K178" s="241">
        <f t="shared" si="36"/>
        <v>431.25</v>
      </c>
      <c r="L178" s="241">
        <f t="shared" si="37"/>
        <v>2156.25</v>
      </c>
      <c r="M178" s="322"/>
      <c r="N178" s="245">
        <f t="shared" si="20"/>
        <v>5</v>
      </c>
    </row>
    <row r="179" spans="1:14" s="11" customFormat="1" ht="19.5" customHeight="1">
      <c r="A179" s="301" t="s">
        <v>2031</v>
      </c>
      <c r="B179" s="308" t="s">
        <v>2033</v>
      </c>
      <c r="C179" s="276" t="s">
        <v>2027</v>
      </c>
      <c r="D179" s="277">
        <v>15</v>
      </c>
      <c r="E179" s="278">
        <v>50</v>
      </c>
      <c r="F179" s="239">
        <f t="shared" si="33"/>
        <v>750</v>
      </c>
      <c r="G179" s="27">
        <v>150</v>
      </c>
      <c r="H179" s="240">
        <f t="shared" si="34"/>
        <v>2250</v>
      </c>
      <c r="I179" s="241">
        <f t="shared" si="35"/>
        <v>3000</v>
      </c>
      <c r="J179" s="241">
        <f t="shared" si="27"/>
        <v>25</v>
      </c>
      <c r="K179" s="241">
        <f t="shared" si="36"/>
        <v>750</v>
      </c>
      <c r="L179" s="241">
        <f t="shared" si="37"/>
        <v>3750</v>
      </c>
      <c r="M179" s="322"/>
      <c r="N179" s="245">
        <f t="shared" si="20"/>
        <v>5</v>
      </c>
    </row>
    <row r="180" spans="1:15" s="8" customFormat="1" ht="26.25" customHeight="1">
      <c r="A180" s="79">
        <v>12</v>
      </c>
      <c r="B180" s="311" t="s">
        <v>697</v>
      </c>
      <c r="C180" s="58"/>
      <c r="D180" s="291"/>
      <c r="E180" s="95"/>
      <c r="F180" s="95"/>
      <c r="G180" s="28"/>
      <c r="H180" s="95"/>
      <c r="I180" s="242">
        <f>SUM(I181:I189)</f>
        <v>32867.5</v>
      </c>
      <c r="J180" s="242"/>
      <c r="K180" s="242">
        <f>SUM(K181:K189)</f>
        <v>8216.88</v>
      </c>
      <c r="L180" s="242">
        <f>SUM(L181:L189)</f>
        <v>41084.38</v>
      </c>
      <c r="M180" s="321">
        <f>L180/$C$631*100</f>
        <v>0.822</v>
      </c>
      <c r="N180" s="245">
        <f t="shared" si="20"/>
        <v>2</v>
      </c>
      <c r="O180" s="11"/>
    </row>
    <row r="181" spans="1:14" s="11" customFormat="1" ht="26.25" customHeight="1">
      <c r="A181" s="301" t="s">
        <v>996</v>
      </c>
      <c r="B181" s="308" t="s">
        <v>698</v>
      </c>
      <c r="C181" s="276" t="s">
        <v>1397</v>
      </c>
      <c r="D181" s="277">
        <v>170</v>
      </c>
      <c r="E181" s="278">
        <v>25</v>
      </c>
      <c r="F181" s="239">
        <f aca="true" t="shared" si="38" ref="F181:F189">ROUND(D181*E181,2)</f>
        <v>4250</v>
      </c>
      <c r="G181" s="27">
        <v>10</v>
      </c>
      <c r="H181" s="240">
        <f aca="true" t="shared" si="39" ref="H181:H189">ROUND(D181*G181,2)</f>
        <v>1700</v>
      </c>
      <c r="I181" s="241">
        <f aca="true" t="shared" si="40" ref="I181:I189">(F181+H181)</f>
        <v>5950</v>
      </c>
      <c r="J181" s="241">
        <f t="shared" si="27"/>
        <v>25</v>
      </c>
      <c r="K181" s="241">
        <f aca="true" t="shared" si="41" ref="K181:K189">ROUND(J181/100*I181,2)</f>
        <v>1487.5</v>
      </c>
      <c r="L181" s="241">
        <f aca="true" t="shared" si="42" ref="L181:L189">(I181+K181)</f>
        <v>7437.5</v>
      </c>
      <c r="M181" s="322"/>
      <c r="N181" s="245">
        <f t="shared" si="20"/>
        <v>5</v>
      </c>
    </row>
    <row r="182" spans="1:14" s="11" customFormat="1" ht="26.25" customHeight="1">
      <c r="A182" s="301" t="s">
        <v>997</v>
      </c>
      <c r="B182" s="308" t="s">
        <v>748</v>
      </c>
      <c r="C182" s="276" t="s">
        <v>1397</v>
      </c>
      <c r="D182" s="277">
        <v>35</v>
      </c>
      <c r="E182" s="278">
        <v>10</v>
      </c>
      <c r="F182" s="239">
        <f t="shared" si="38"/>
        <v>350</v>
      </c>
      <c r="G182" s="27">
        <v>44</v>
      </c>
      <c r="H182" s="240">
        <f t="shared" si="39"/>
        <v>1540</v>
      </c>
      <c r="I182" s="241">
        <f t="shared" si="40"/>
        <v>1890</v>
      </c>
      <c r="J182" s="241">
        <f t="shared" si="27"/>
        <v>25</v>
      </c>
      <c r="K182" s="241">
        <f t="shared" si="41"/>
        <v>472.5</v>
      </c>
      <c r="L182" s="241">
        <f t="shared" si="42"/>
        <v>2362.5</v>
      </c>
      <c r="M182" s="322"/>
      <c r="N182" s="245">
        <f t="shared" si="20"/>
        <v>5</v>
      </c>
    </row>
    <row r="183" spans="1:14" s="11" customFormat="1" ht="26.25" customHeight="1">
      <c r="A183" s="301" t="s">
        <v>998</v>
      </c>
      <c r="B183" s="308" t="s">
        <v>699</v>
      </c>
      <c r="C183" s="276" t="s">
        <v>1398</v>
      </c>
      <c r="D183" s="277">
        <v>40</v>
      </c>
      <c r="E183" s="278">
        <v>6</v>
      </c>
      <c r="F183" s="239">
        <f t="shared" si="38"/>
        <v>240</v>
      </c>
      <c r="G183" s="27">
        <v>70</v>
      </c>
      <c r="H183" s="240">
        <f t="shared" si="39"/>
        <v>2800</v>
      </c>
      <c r="I183" s="241">
        <f t="shared" si="40"/>
        <v>3040</v>
      </c>
      <c r="J183" s="241">
        <f t="shared" si="27"/>
        <v>25</v>
      </c>
      <c r="K183" s="241">
        <f t="shared" si="41"/>
        <v>760</v>
      </c>
      <c r="L183" s="241">
        <f t="shared" si="42"/>
        <v>3800</v>
      </c>
      <c r="M183" s="322"/>
      <c r="N183" s="245">
        <f t="shared" si="20"/>
        <v>5</v>
      </c>
    </row>
    <row r="184" spans="1:14" s="11" customFormat="1" ht="42" customHeight="1">
      <c r="A184" s="301" t="s">
        <v>999</v>
      </c>
      <c r="B184" s="308" t="s">
        <v>691</v>
      </c>
      <c r="C184" s="276" t="s">
        <v>1397</v>
      </c>
      <c r="D184" s="277">
        <v>105</v>
      </c>
      <c r="E184" s="278">
        <v>25</v>
      </c>
      <c r="F184" s="239">
        <f t="shared" si="38"/>
        <v>2625</v>
      </c>
      <c r="G184" s="27">
        <v>80</v>
      </c>
      <c r="H184" s="240">
        <f t="shared" si="39"/>
        <v>8400</v>
      </c>
      <c r="I184" s="241">
        <f t="shared" si="40"/>
        <v>11025</v>
      </c>
      <c r="J184" s="241">
        <f t="shared" si="27"/>
        <v>25</v>
      </c>
      <c r="K184" s="241">
        <f t="shared" si="41"/>
        <v>2756.25</v>
      </c>
      <c r="L184" s="241">
        <f t="shared" si="42"/>
        <v>13781.25</v>
      </c>
      <c r="M184" s="322"/>
      <c r="N184" s="245">
        <f t="shared" si="20"/>
        <v>5</v>
      </c>
    </row>
    <row r="185" spans="1:14" s="11" customFormat="1" ht="26.25" customHeight="1">
      <c r="A185" s="301" t="s">
        <v>1000</v>
      </c>
      <c r="B185" s="308" t="s">
        <v>692</v>
      </c>
      <c r="C185" s="276" t="s">
        <v>1397</v>
      </c>
      <c r="D185" s="277">
        <v>30</v>
      </c>
      <c r="E185" s="278">
        <v>10</v>
      </c>
      <c r="F185" s="239">
        <f t="shared" si="38"/>
        <v>300</v>
      </c>
      <c r="G185" s="27">
        <v>40</v>
      </c>
      <c r="H185" s="240">
        <f t="shared" si="39"/>
        <v>1200</v>
      </c>
      <c r="I185" s="241">
        <f t="shared" si="40"/>
        <v>1500</v>
      </c>
      <c r="J185" s="241">
        <f t="shared" si="27"/>
        <v>25</v>
      </c>
      <c r="K185" s="241">
        <f t="shared" si="41"/>
        <v>375</v>
      </c>
      <c r="L185" s="241">
        <f t="shared" si="42"/>
        <v>1875</v>
      </c>
      <c r="M185" s="322"/>
      <c r="N185" s="245">
        <f t="shared" si="20"/>
        <v>5</v>
      </c>
    </row>
    <row r="186" spans="1:14" s="11" customFormat="1" ht="18.75" customHeight="1">
      <c r="A186" s="301" t="s">
        <v>1001</v>
      </c>
      <c r="B186" s="308" t="s">
        <v>2035</v>
      </c>
      <c r="C186" s="276" t="s">
        <v>1413</v>
      </c>
      <c r="D186" s="277">
        <v>20</v>
      </c>
      <c r="E186" s="278">
        <v>2</v>
      </c>
      <c r="F186" s="239">
        <f t="shared" si="38"/>
        <v>40</v>
      </c>
      <c r="G186" s="27">
        <v>5</v>
      </c>
      <c r="H186" s="240">
        <f t="shared" si="39"/>
        <v>100</v>
      </c>
      <c r="I186" s="241">
        <f t="shared" si="40"/>
        <v>140</v>
      </c>
      <c r="J186" s="241">
        <f t="shared" si="27"/>
        <v>25</v>
      </c>
      <c r="K186" s="241">
        <f t="shared" si="41"/>
        <v>35</v>
      </c>
      <c r="L186" s="241">
        <f t="shared" si="42"/>
        <v>175</v>
      </c>
      <c r="M186" s="322"/>
      <c r="N186" s="245">
        <f t="shared" si="20"/>
        <v>5</v>
      </c>
    </row>
    <row r="187" spans="1:14" s="11" customFormat="1" ht="26.25" customHeight="1">
      <c r="A187" s="301" t="s">
        <v>1002</v>
      </c>
      <c r="B187" s="308" t="s">
        <v>693</v>
      </c>
      <c r="C187" s="276" t="s">
        <v>1397</v>
      </c>
      <c r="D187" s="277">
        <v>80</v>
      </c>
      <c r="E187" s="278">
        <v>3</v>
      </c>
      <c r="F187" s="239">
        <f t="shared" si="38"/>
        <v>240</v>
      </c>
      <c r="G187" s="27">
        <v>6</v>
      </c>
      <c r="H187" s="240">
        <f t="shared" si="39"/>
        <v>480</v>
      </c>
      <c r="I187" s="241">
        <f t="shared" si="40"/>
        <v>720</v>
      </c>
      <c r="J187" s="241">
        <f t="shared" si="27"/>
        <v>25</v>
      </c>
      <c r="K187" s="241">
        <f t="shared" si="41"/>
        <v>180</v>
      </c>
      <c r="L187" s="241">
        <f t="shared" si="42"/>
        <v>900</v>
      </c>
      <c r="M187" s="322"/>
      <c r="N187" s="245">
        <f t="shared" si="20"/>
        <v>5</v>
      </c>
    </row>
    <row r="188" spans="1:14" s="11" customFormat="1" ht="21.75" customHeight="1">
      <c r="A188" s="301" t="s">
        <v>1003</v>
      </c>
      <c r="B188" s="308" t="s">
        <v>749</v>
      </c>
      <c r="C188" s="276" t="s">
        <v>1397</v>
      </c>
      <c r="D188" s="277">
        <v>45</v>
      </c>
      <c r="E188" s="278">
        <v>17</v>
      </c>
      <c r="F188" s="239">
        <f t="shared" si="38"/>
        <v>765</v>
      </c>
      <c r="G188" s="27">
        <v>120</v>
      </c>
      <c r="H188" s="240">
        <f t="shared" si="39"/>
        <v>5400</v>
      </c>
      <c r="I188" s="241">
        <f t="shared" si="40"/>
        <v>6165</v>
      </c>
      <c r="J188" s="241">
        <f t="shared" si="27"/>
        <v>25</v>
      </c>
      <c r="K188" s="241">
        <f t="shared" si="41"/>
        <v>1541.25</v>
      </c>
      <c r="L188" s="241">
        <f t="shared" si="42"/>
        <v>7706.25</v>
      </c>
      <c r="M188" s="322"/>
      <c r="N188" s="245">
        <f t="shared" si="20"/>
        <v>5</v>
      </c>
    </row>
    <row r="189" spans="1:14" s="11" customFormat="1" ht="23.25" customHeight="1">
      <c r="A189" s="301" t="s">
        <v>1004</v>
      </c>
      <c r="B189" s="308" t="s">
        <v>750</v>
      </c>
      <c r="C189" s="276" t="s">
        <v>1398</v>
      </c>
      <c r="D189" s="277">
        <v>650</v>
      </c>
      <c r="E189" s="278">
        <v>3</v>
      </c>
      <c r="F189" s="239">
        <f t="shared" si="38"/>
        <v>1950</v>
      </c>
      <c r="G189" s="27">
        <v>0.75</v>
      </c>
      <c r="H189" s="240">
        <f t="shared" si="39"/>
        <v>487.5</v>
      </c>
      <c r="I189" s="241">
        <f t="shared" si="40"/>
        <v>2437.5</v>
      </c>
      <c r="J189" s="241">
        <f t="shared" si="27"/>
        <v>25</v>
      </c>
      <c r="K189" s="241">
        <f t="shared" si="41"/>
        <v>609.38</v>
      </c>
      <c r="L189" s="241">
        <f t="shared" si="42"/>
        <v>3046.88</v>
      </c>
      <c r="M189" s="322"/>
      <c r="N189" s="245">
        <f t="shared" si="20"/>
        <v>5</v>
      </c>
    </row>
    <row r="190" spans="1:15" s="8" customFormat="1" ht="18" customHeight="1">
      <c r="A190" s="79">
        <v>13</v>
      </c>
      <c r="B190" s="45" t="s">
        <v>1418</v>
      </c>
      <c r="C190" s="58"/>
      <c r="D190" s="291"/>
      <c r="E190" s="95"/>
      <c r="F190" s="95"/>
      <c r="G190" s="28"/>
      <c r="H190" s="95"/>
      <c r="I190" s="242">
        <f>SUM(I191:I202)</f>
        <v>155916</v>
      </c>
      <c r="J190" s="242"/>
      <c r="K190" s="242">
        <f>SUM(K191:K202)</f>
        <v>38979</v>
      </c>
      <c r="L190" s="242">
        <f>SUM(L191:L202)</f>
        <v>194895</v>
      </c>
      <c r="M190" s="321">
        <f>L190/$C$631*100</f>
        <v>3.898</v>
      </c>
      <c r="N190" s="245">
        <f t="shared" si="20"/>
        <v>2</v>
      </c>
      <c r="O190" s="11"/>
    </row>
    <row r="191" spans="1:14" s="11" customFormat="1" ht="19.5" customHeight="1">
      <c r="A191" s="301" t="s">
        <v>1005</v>
      </c>
      <c r="B191" s="308" t="s">
        <v>598</v>
      </c>
      <c r="C191" s="276" t="s">
        <v>1397</v>
      </c>
      <c r="D191" s="277">
        <v>40</v>
      </c>
      <c r="E191" s="278">
        <v>2</v>
      </c>
      <c r="F191" s="239">
        <f aca="true" t="shared" si="43" ref="F191:F202">ROUND(D191*E191,2)</f>
        <v>80</v>
      </c>
      <c r="G191" s="27">
        <v>2</v>
      </c>
      <c r="H191" s="240">
        <f aca="true" t="shared" si="44" ref="H191:H202">ROUND(D191*G191,2)</f>
        <v>80</v>
      </c>
      <c r="I191" s="241">
        <f aca="true" t="shared" si="45" ref="I191:I202">(F191+H191)</f>
        <v>160</v>
      </c>
      <c r="J191" s="241">
        <f t="shared" si="27"/>
        <v>25</v>
      </c>
      <c r="K191" s="241">
        <f aca="true" t="shared" si="46" ref="K191:K202">ROUND(J191/100*I191,2)</f>
        <v>40</v>
      </c>
      <c r="L191" s="241">
        <f aca="true" t="shared" si="47" ref="L191:L202">(I191+K191)</f>
        <v>200</v>
      </c>
      <c r="M191" s="322"/>
      <c r="N191" s="245">
        <f t="shared" si="20"/>
        <v>5</v>
      </c>
    </row>
    <row r="192" spans="1:14" s="11" customFormat="1" ht="19.5" customHeight="1">
      <c r="A192" s="301" t="s">
        <v>1006</v>
      </c>
      <c r="B192" s="308" t="s">
        <v>751</v>
      </c>
      <c r="C192" s="276" t="s">
        <v>1397</v>
      </c>
      <c r="D192" s="277">
        <v>60</v>
      </c>
      <c r="E192" s="278">
        <v>3.85</v>
      </c>
      <c r="F192" s="239">
        <f t="shared" si="43"/>
        <v>231</v>
      </c>
      <c r="G192" s="27">
        <v>1.4</v>
      </c>
      <c r="H192" s="240">
        <f t="shared" si="44"/>
        <v>84</v>
      </c>
      <c r="I192" s="241">
        <f t="shared" si="45"/>
        <v>315</v>
      </c>
      <c r="J192" s="241">
        <f t="shared" si="27"/>
        <v>25</v>
      </c>
      <c r="K192" s="241">
        <f t="shared" si="46"/>
        <v>78.75</v>
      </c>
      <c r="L192" s="241">
        <f t="shared" si="47"/>
        <v>393.75</v>
      </c>
      <c r="M192" s="322"/>
      <c r="N192" s="245">
        <f t="shared" si="20"/>
        <v>5</v>
      </c>
    </row>
    <row r="193" spans="1:14" s="11" customFormat="1" ht="19.5" customHeight="1">
      <c r="A193" s="301" t="s">
        <v>1007</v>
      </c>
      <c r="B193" s="308" t="s">
        <v>752</v>
      </c>
      <c r="C193" s="276" t="s">
        <v>1397</v>
      </c>
      <c r="D193" s="277">
        <v>60</v>
      </c>
      <c r="E193" s="278">
        <v>7.7</v>
      </c>
      <c r="F193" s="239">
        <f t="shared" si="43"/>
        <v>462</v>
      </c>
      <c r="G193" s="27">
        <v>0.65</v>
      </c>
      <c r="H193" s="240">
        <f t="shared" si="44"/>
        <v>39</v>
      </c>
      <c r="I193" s="241">
        <f t="shared" si="45"/>
        <v>501</v>
      </c>
      <c r="J193" s="241">
        <f t="shared" si="27"/>
        <v>25</v>
      </c>
      <c r="K193" s="241">
        <f t="shared" si="46"/>
        <v>125.25</v>
      </c>
      <c r="L193" s="241">
        <f t="shared" si="47"/>
        <v>626.25</v>
      </c>
      <c r="M193" s="322"/>
      <c r="N193" s="245">
        <f t="shared" si="20"/>
        <v>5</v>
      </c>
    </row>
    <row r="194" spans="1:14" s="11" customFormat="1" ht="27.75" customHeight="1">
      <c r="A194" s="301" t="s">
        <v>1008</v>
      </c>
      <c r="B194" s="308" t="s">
        <v>1373</v>
      </c>
      <c r="C194" s="276" t="s">
        <v>1397</v>
      </c>
      <c r="D194" s="277">
        <v>2200</v>
      </c>
      <c r="E194" s="278">
        <v>15</v>
      </c>
      <c r="F194" s="239">
        <f t="shared" si="43"/>
        <v>33000</v>
      </c>
      <c r="G194" s="27">
        <v>47</v>
      </c>
      <c r="H194" s="240">
        <f t="shared" si="44"/>
        <v>103400</v>
      </c>
      <c r="I194" s="241">
        <f t="shared" si="45"/>
        <v>136400</v>
      </c>
      <c r="J194" s="241">
        <f t="shared" si="27"/>
        <v>25</v>
      </c>
      <c r="K194" s="241">
        <f t="shared" si="46"/>
        <v>34100</v>
      </c>
      <c r="L194" s="241">
        <f t="shared" si="47"/>
        <v>170500</v>
      </c>
      <c r="M194" s="322"/>
      <c r="N194" s="245">
        <f t="shared" si="20"/>
        <v>5</v>
      </c>
    </row>
    <row r="195" spans="1:14" s="11" customFormat="1" ht="38.25" customHeight="1">
      <c r="A195" s="301" t="s">
        <v>1009</v>
      </c>
      <c r="B195" s="308" t="s">
        <v>695</v>
      </c>
      <c r="C195" s="276" t="s">
        <v>1397</v>
      </c>
      <c r="D195" s="277">
        <v>120</v>
      </c>
      <c r="E195" s="278">
        <v>11</v>
      </c>
      <c r="F195" s="239">
        <f t="shared" si="43"/>
        <v>1320</v>
      </c>
      <c r="G195" s="27">
        <v>35</v>
      </c>
      <c r="H195" s="240">
        <f t="shared" si="44"/>
        <v>4200</v>
      </c>
      <c r="I195" s="241">
        <f t="shared" si="45"/>
        <v>5520</v>
      </c>
      <c r="J195" s="241">
        <f t="shared" si="27"/>
        <v>25</v>
      </c>
      <c r="K195" s="241">
        <f t="shared" si="46"/>
        <v>1380</v>
      </c>
      <c r="L195" s="241">
        <f t="shared" si="47"/>
        <v>6900</v>
      </c>
      <c r="M195" s="322"/>
      <c r="N195" s="245">
        <f t="shared" si="20"/>
        <v>5</v>
      </c>
    </row>
    <row r="196" spans="1:14" s="11" customFormat="1" ht="38.25" customHeight="1">
      <c r="A196" s="301" t="s">
        <v>1010</v>
      </c>
      <c r="B196" s="308" t="s">
        <v>845</v>
      </c>
      <c r="C196" s="276" t="s">
        <v>1397</v>
      </c>
      <c r="D196" s="277">
        <v>45</v>
      </c>
      <c r="E196" s="278">
        <v>22</v>
      </c>
      <c r="F196" s="239">
        <f t="shared" si="43"/>
        <v>990</v>
      </c>
      <c r="G196" s="27">
        <v>70</v>
      </c>
      <c r="H196" s="240">
        <f t="shared" si="44"/>
        <v>3150</v>
      </c>
      <c r="I196" s="241">
        <f t="shared" si="45"/>
        <v>4140</v>
      </c>
      <c r="J196" s="241">
        <f t="shared" si="27"/>
        <v>25</v>
      </c>
      <c r="K196" s="241">
        <f t="shared" si="46"/>
        <v>1035</v>
      </c>
      <c r="L196" s="241">
        <f t="shared" si="47"/>
        <v>5175</v>
      </c>
      <c r="M196" s="322"/>
      <c r="N196" s="245">
        <f t="shared" si="20"/>
        <v>5</v>
      </c>
    </row>
    <row r="197" spans="1:14" s="11" customFormat="1" ht="38.25" customHeight="1">
      <c r="A197" s="301" t="s">
        <v>1011</v>
      </c>
      <c r="B197" s="308" t="s">
        <v>754</v>
      </c>
      <c r="C197" s="276" t="s">
        <v>1397</v>
      </c>
      <c r="D197" s="277">
        <v>40</v>
      </c>
      <c r="E197" s="278">
        <v>10</v>
      </c>
      <c r="F197" s="239">
        <f t="shared" si="43"/>
        <v>400</v>
      </c>
      <c r="G197" s="27">
        <v>30</v>
      </c>
      <c r="H197" s="240">
        <f t="shared" si="44"/>
        <v>1200</v>
      </c>
      <c r="I197" s="241">
        <f t="shared" si="45"/>
        <v>1600</v>
      </c>
      <c r="J197" s="241">
        <f t="shared" si="27"/>
        <v>25</v>
      </c>
      <c r="K197" s="241">
        <f t="shared" si="46"/>
        <v>400</v>
      </c>
      <c r="L197" s="241">
        <f t="shared" si="47"/>
        <v>2000</v>
      </c>
      <c r="M197" s="322"/>
      <c r="N197" s="245">
        <f t="shared" si="20"/>
        <v>5</v>
      </c>
    </row>
    <row r="198" spans="1:14" s="11" customFormat="1" ht="38.25" customHeight="1">
      <c r="A198" s="301" t="s">
        <v>1012</v>
      </c>
      <c r="B198" s="308" t="s">
        <v>1944</v>
      </c>
      <c r="C198" s="276" t="s">
        <v>1397</v>
      </c>
      <c r="D198" s="277">
        <v>10</v>
      </c>
      <c r="E198" s="278">
        <v>10</v>
      </c>
      <c r="F198" s="239">
        <f t="shared" si="43"/>
        <v>100</v>
      </c>
      <c r="G198" s="27">
        <v>28</v>
      </c>
      <c r="H198" s="240">
        <f t="shared" si="44"/>
        <v>280</v>
      </c>
      <c r="I198" s="241">
        <f t="shared" si="45"/>
        <v>380</v>
      </c>
      <c r="J198" s="241">
        <f t="shared" si="27"/>
        <v>25</v>
      </c>
      <c r="K198" s="241">
        <f t="shared" si="46"/>
        <v>95</v>
      </c>
      <c r="L198" s="241">
        <f t="shared" si="47"/>
        <v>475</v>
      </c>
      <c r="M198" s="322"/>
      <c r="N198" s="245">
        <f t="shared" si="20"/>
        <v>5</v>
      </c>
    </row>
    <row r="199" spans="1:14" s="11" customFormat="1" ht="26.25" customHeight="1">
      <c r="A199" s="301" t="s">
        <v>1013</v>
      </c>
      <c r="B199" s="308" t="s">
        <v>1465</v>
      </c>
      <c r="C199" s="276" t="s">
        <v>1397</v>
      </c>
      <c r="D199" s="277">
        <v>10</v>
      </c>
      <c r="E199" s="278">
        <v>10</v>
      </c>
      <c r="F199" s="239">
        <f t="shared" si="43"/>
        <v>100</v>
      </c>
      <c r="G199" s="27">
        <v>200</v>
      </c>
      <c r="H199" s="240">
        <f t="shared" si="44"/>
        <v>2000</v>
      </c>
      <c r="I199" s="241">
        <f t="shared" si="45"/>
        <v>2100</v>
      </c>
      <c r="J199" s="241">
        <f t="shared" si="27"/>
        <v>25</v>
      </c>
      <c r="K199" s="241">
        <f t="shared" si="46"/>
        <v>525</v>
      </c>
      <c r="L199" s="241">
        <f t="shared" si="47"/>
        <v>2625</v>
      </c>
      <c r="M199" s="322"/>
      <c r="N199" s="245">
        <f t="shared" si="20"/>
        <v>5</v>
      </c>
    </row>
    <row r="200" spans="1:14" s="11" customFormat="1" ht="18.75" customHeight="1">
      <c r="A200" s="301" t="s">
        <v>1829</v>
      </c>
      <c r="B200" s="308" t="s">
        <v>1491</v>
      </c>
      <c r="C200" s="276" t="s">
        <v>846</v>
      </c>
      <c r="D200" s="277">
        <v>20</v>
      </c>
      <c r="E200" s="278">
        <v>19</v>
      </c>
      <c r="F200" s="239">
        <f t="shared" si="43"/>
        <v>380</v>
      </c>
      <c r="G200" s="27">
        <v>60</v>
      </c>
      <c r="H200" s="240">
        <f t="shared" si="44"/>
        <v>1200</v>
      </c>
      <c r="I200" s="241">
        <f t="shared" si="45"/>
        <v>1580</v>
      </c>
      <c r="J200" s="241">
        <f t="shared" si="27"/>
        <v>25</v>
      </c>
      <c r="K200" s="241">
        <f t="shared" si="46"/>
        <v>395</v>
      </c>
      <c r="L200" s="241">
        <f t="shared" si="47"/>
        <v>1975</v>
      </c>
      <c r="M200" s="322"/>
      <c r="N200" s="245">
        <f t="shared" si="20"/>
        <v>5</v>
      </c>
    </row>
    <row r="201" spans="1:14" s="11" customFormat="1" ht="18.75" customHeight="1">
      <c r="A201" s="301" t="s">
        <v>1830</v>
      </c>
      <c r="B201" s="308" t="s">
        <v>694</v>
      </c>
      <c r="C201" s="276" t="s">
        <v>846</v>
      </c>
      <c r="D201" s="277">
        <v>70</v>
      </c>
      <c r="E201" s="278">
        <v>3</v>
      </c>
      <c r="F201" s="239">
        <f t="shared" si="43"/>
        <v>210</v>
      </c>
      <c r="G201" s="27">
        <v>35</v>
      </c>
      <c r="H201" s="240">
        <f t="shared" si="44"/>
        <v>2450</v>
      </c>
      <c r="I201" s="241">
        <f t="shared" si="45"/>
        <v>2660</v>
      </c>
      <c r="J201" s="241">
        <f t="shared" si="27"/>
        <v>25</v>
      </c>
      <c r="K201" s="241">
        <f t="shared" si="46"/>
        <v>665</v>
      </c>
      <c r="L201" s="241">
        <f t="shared" si="47"/>
        <v>3325</v>
      </c>
      <c r="M201" s="322"/>
      <c r="N201" s="245">
        <f t="shared" si="20"/>
        <v>5</v>
      </c>
    </row>
    <row r="202" spans="1:14" s="11" customFormat="1" ht="18.75" customHeight="1">
      <c r="A202" s="301" t="s">
        <v>1831</v>
      </c>
      <c r="B202" s="308" t="s">
        <v>696</v>
      </c>
      <c r="C202" s="276" t="s">
        <v>1398</v>
      </c>
      <c r="D202" s="277">
        <v>70</v>
      </c>
      <c r="E202" s="278">
        <v>5</v>
      </c>
      <c r="F202" s="239">
        <f t="shared" si="43"/>
        <v>350</v>
      </c>
      <c r="G202" s="27">
        <v>3</v>
      </c>
      <c r="H202" s="240">
        <f t="shared" si="44"/>
        <v>210</v>
      </c>
      <c r="I202" s="241">
        <f t="shared" si="45"/>
        <v>560</v>
      </c>
      <c r="J202" s="241">
        <f t="shared" si="27"/>
        <v>25</v>
      </c>
      <c r="K202" s="241">
        <f t="shared" si="46"/>
        <v>140</v>
      </c>
      <c r="L202" s="241">
        <f t="shared" si="47"/>
        <v>700</v>
      </c>
      <c r="M202" s="322"/>
      <c r="N202" s="245">
        <f t="shared" si="20"/>
        <v>5</v>
      </c>
    </row>
    <row r="203" spans="1:15" s="8" customFormat="1" ht="18" customHeight="1">
      <c r="A203" s="79">
        <v>14</v>
      </c>
      <c r="B203" s="45" t="s">
        <v>1384</v>
      </c>
      <c r="C203" s="58"/>
      <c r="D203" s="291"/>
      <c r="E203" s="95"/>
      <c r="F203" s="95"/>
      <c r="G203" s="28"/>
      <c r="H203" s="95"/>
      <c r="I203" s="242">
        <f>SUM(I204:I227)</f>
        <v>259508</v>
      </c>
      <c r="J203" s="242"/>
      <c r="K203" s="242">
        <f>SUM(K204:K227)</f>
        <v>64877</v>
      </c>
      <c r="L203" s="242">
        <f>SUM(L204:L227)</f>
        <v>324385</v>
      </c>
      <c r="M203" s="321">
        <f>L203/$C$631*100</f>
        <v>6.488</v>
      </c>
      <c r="N203" s="245">
        <f t="shared" si="20"/>
        <v>2</v>
      </c>
      <c r="O203" s="11"/>
    </row>
    <row r="204" spans="1:14" s="11" customFormat="1" ht="19.5" customHeight="1">
      <c r="A204" s="301" t="s">
        <v>1014</v>
      </c>
      <c r="B204" s="308" t="s">
        <v>596</v>
      </c>
      <c r="C204" s="276" t="s">
        <v>1397</v>
      </c>
      <c r="D204" s="277">
        <v>10</v>
      </c>
      <c r="E204" s="278">
        <v>2</v>
      </c>
      <c r="F204" s="239">
        <f aca="true" t="shared" si="48" ref="F204:F227">ROUND(D204*E204,2)</f>
        <v>20</v>
      </c>
      <c r="G204" s="27">
        <v>2</v>
      </c>
      <c r="H204" s="240">
        <f aca="true" t="shared" si="49" ref="H204:H227">ROUND(D204*G204,2)</f>
        <v>20</v>
      </c>
      <c r="I204" s="241">
        <f aca="true" t="shared" si="50" ref="I204:I227">(F204+H204)</f>
        <v>40</v>
      </c>
      <c r="J204" s="241">
        <f t="shared" si="27"/>
        <v>25</v>
      </c>
      <c r="K204" s="241">
        <f aca="true" t="shared" si="51" ref="K204:K227">ROUND(J204/100*I204,2)</f>
        <v>10</v>
      </c>
      <c r="L204" s="241">
        <f aca="true" t="shared" si="52" ref="L204:L227">(I204+K204)</f>
        <v>50</v>
      </c>
      <c r="M204" s="322"/>
      <c r="N204" s="245">
        <f aca="true" t="shared" si="53" ref="N204:N267">LEN(A204)</f>
        <v>5</v>
      </c>
    </row>
    <row r="205" spans="1:14" s="11" customFormat="1" ht="26.25" customHeight="1">
      <c r="A205" s="301" t="s">
        <v>1015</v>
      </c>
      <c r="B205" s="308" t="s">
        <v>577</v>
      </c>
      <c r="C205" s="276" t="s">
        <v>1397</v>
      </c>
      <c r="D205" s="277">
        <v>20</v>
      </c>
      <c r="E205" s="278">
        <v>10</v>
      </c>
      <c r="F205" s="239">
        <f t="shared" si="48"/>
        <v>200</v>
      </c>
      <c r="G205" s="27">
        <v>40</v>
      </c>
      <c r="H205" s="240">
        <f t="shared" si="49"/>
        <v>800</v>
      </c>
      <c r="I205" s="241">
        <f t="shared" si="50"/>
        <v>1000</v>
      </c>
      <c r="J205" s="241">
        <f t="shared" si="27"/>
        <v>25</v>
      </c>
      <c r="K205" s="241">
        <f t="shared" si="51"/>
        <v>250</v>
      </c>
      <c r="L205" s="241">
        <f t="shared" si="52"/>
        <v>1250</v>
      </c>
      <c r="M205" s="322"/>
      <c r="N205" s="245">
        <f t="shared" si="53"/>
        <v>5</v>
      </c>
    </row>
    <row r="206" spans="1:14" s="11" customFormat="1" ht="18" customHeight="1">
      <c r="A206" s="301" t="s">
        <v>1016</v>
      </c>
      <c r="B206" s="308" t="s">
        <v>1495</v>
      </c>
      <c r="C206" s="276" t="s">
        <v>1397</v>
      </c>
      <c r="D206" s="277">
        <v>400</v>
      </c>
      <c r="E206" s="278">
        <v>8</v>
      </c>
      <c r="F206" s="239">
        <f t="shared" si="48"/>
        <v>3200</v>
      </c>
      <c r="G206" s="27">
        <v>10</v>
      </c>
      <c r="H206" s="240">
        <f t="shared" si="49"/>
        <v>4000</v>
      </c>
      <c r="I206" s="241">
        <f t="shared" si="50"/>
        <v>7200</v>
      </c>
      <c r="J206" s="241">
        <f t="shared" si="27"/>
        <v>25</v>
      </c>
      <c r="K206" s="241">
        <f t="shared" si="51"/>
        <v>1800</v>
      </c>
      <c r="L206" s="241">
        <f t="shared" si="52"/>
        <v>9000</v>
      </c>
      <c r="M206" s="322"/>
      <c r="N206" s="245">
        <f t="shared" si="53"/>
        <v>5</v>
      </c>
    </row>
    <row r="207" spans="1:14" s="11" customFormat="1" ht="19.5" customHeight="1">
      <c r="A207" s="301" t="s">
        <v>1017</v>
      </c>
      <c r="B207" s="308" t="s">
        <v>1496</v>
      </c>
      <c r="C207" s="276" t="s">
        <v>1397</v>
      </c>
      <c r="D207" s="277">
        <v>2200</v>
      </c>
      <c r="E207" s="278">
        <v>4.1</v>
      </c>
      <c r="F207" s="239">
        <f t="shared" si="48"/>
        <v>9020</v>
      </c>
      <c r="G207" s="27">
        <v>5.2</v>
      </c>
      <c r="H207" s="240">
        <f t="shared" si="49"/>
        <v>11440</v>
      </c>
      <c r="I207" s="241">
        <f t="shared" si="50"/>
        <v>20460</v>
      </c>
      <c r="J207" s="241">
        <f t="shared" si="27"/>
        <v>25</v>
      </c>
      <c r="K207" s="241">
        <f t="shared" si="51"/>
        <v>5115</v>
      </c>
      <c r="L207" s="241">
        <f t="shared" si="52"/>
        <v>25575</v>
      </c>
      <c r="M207" s="322"/>
      <c r="N207" s="245">
        <f t="shared" si="53"/>
        <v>5</v>
      </c>
    </row>
    <row r="208" spans="1:14" s="11" customFormat="1" ht="26.25" customHeight="1">
      <c r="A208" s="301" t="s">
        <v>1018</v>
      </c>
      <c r="B208" s="308" t="s">
        <v>755</v>
      </c>
      <c r="C208" s="276" t="s">
        <v>1397</v>
      </c>
      <c r="D208" s="277">
        <v>10</v>
      </c>
      <c r="E208" s="278">
        <v>12</v>
      </c>
      <c r="F208" s="239">
        <f t="shared" si="48"/>
        <v>120</v>
      </c>
      <c r="G208" s="27">
        <v>21</v>
      </c>
      <c r="H208" s="240">
        <f t="shared" si="49"/>
        <v>210</v>
      </c>
      <c r="I208" s="241">
        <f t="shared" si="50"/>
        <v>330</v>
      </c>
      <c r="J208" s="241">
        <f t="shared" si="27"/>
        <v>25</v>
      </c>
      <c r="K208" s="241">
        <f t="shared" si="51"/>
        <v>82.5</v>
      </c>
      <c r="L208" s="241">
        <f t="shared" si="52"/>
        <v>412.5</v>
      </c>
      <c r="M208" s="322"/>
      <c r="N208" s="245">
        <f t="shared" si="53"/>
        <v>5</v>
      </c>
    </row>
    <row r="209" spans="1:14" s="11" customFormat="1" ht="26.25" customHeight="1">
      <c r="A209" s="301" t="s">
        <v>1019</v>
      </c>
      <c r="B209" s="308" t="s">
        <v>1813</v>
      </c>
      <c r="C209" s="276" t="s">
        <v>1397</v>
      </c>
      <c r="D209" s="277">
        <v>42</v>
      </c>
      <c r="E209" s="278">
        <v>22</v>
      </c>
      <c r="F209" s="239">
        <f t="shared" si="48"/>
        <v>924</v>
      </c>
      <c r="G209" s="27">
        <v>143</v>
      </c>
      <c r="H209" s="240">
        <f t="shared" si="49"/>
        <v>6006</v>
      </c>
      <c r="I209" s="241">
        <f t="shared" si="50"/>
        <v>6930</v>
      </c>
      <c r="J209" s="241">
        <f t="shared" si="27"/>
        <v>25</v>
      </c>
      <c r="K209" s="241">
        <f t="shared" si="51"/>
        <v>1732.5</v>
      </c>
      <c r="L209" s="241">
        <f t="shared" si="52"/>
        <v>8662.5</v>
      </c>
      <c r="M209" s="322"/>
      <c r="N209" s="245">
        <f t="shared" si="53"/>
        <v>5</v>
      </c>
    </row>
    <row r="210" spans="1:14" s="11" customFormat="1" ht="26.25" customHeight="1">
      <c r="A210" s="301" t="s">
        <v>1020</v>
      </c>
      <c r="B210" s="308" t="s">
        <v>1995</v>
      </c>
      <c r="C210" s="276" t="s">
        <v>1397</v>
      </c>
      <c r="D210" s="277">
        <v>20</v>
      </c>
      <c r="E210" s="278">
        <v>15</v>
      </c>
      <c r="F210" s="239">
        <f t="shared" si="48"/>
        <v>300</v>
      </c>
      <c r="G210" s="27">
        <v>70</v>
      </c>
      <c r="H210" s="240">
        <f t="shared" si="49"/>
        <v>1400</v>
      </c>
      <c r="I210" s="241">
        <f t="shared" si="50"/>
        <v>1700</v>
      </c>
      <c r="J210" s="241">
        <f t="shared" si="27"/>
        <v>25</v>
      </c>
      <c r="K210" s="241">
        <f t="shared" si="51"/>
        <v>425</v>
      </c>
      <c r="L210" s="241">
        <f t="shared" si="52"/>
        <v>2125</v>
      </c>
      <c r="M210" s="322"/>
      <c r="N210" s="245">
        <f t="shared" si="53"/>
        <v>5</v>
      </c>
    </row>
    <row r="211" spans="1:14" s="11" customFormat="1" ht="26.25" customHeight="1">
      <c r="A211" s="301" t="s">
        <v>1021</v>
      </c>
      <c r="B211" s="308" t="s">
        <v>756</v>
      </c>
      <c r="C211" s="276" t="s">
        <v>1397</v>
      </c>
      <c r="D211" s="277">
        <v>120</v>
      </c>
      <c r="E211" s="278">
        <v>15</v>
      </c>
      <c r="F211" s="239">
        <f t="shared" si="48"/>
        <v>1800</v>
      </c>
      <c r="G211" s="27">
        <v>70</v>
      </c>
      <c r="H211" s="240">
        <f t="shared" si="49"/>
        <v>8400</v>
      </c>
      <c r="I211" s="241">
        <f t="shared" si="50"/>
        <v>10200</v>
      </c>
      <c r="J211" s="241">
        <f t="shared" si="27"/>
        <v>25</v>
      </c>
      <c r="K211" s="241">
        <f t="shared" si="51"/>
        <v>2550</v>
      </c>
      <c r="L211" s="241">
        <f t="shared" si="52"/>
        <v>12750</v>
      </c>
      <c r="M211" s="322"/>
      <c r="N211" s="245">
        <f t="shared" si="53"/>
        <v>5</v>
      </c>
    </row>
    <row r="212" spans="1:14" s="11" customFormat="1" ht="26.25" customHeight="1">
      <c r="A212" s="301" t="s">
        <v>1022</v>
      </c>
      <c r="B212" s="308" t="s">
        <v>602</v>
      </c>
      <c r="C212" s="276" t="s">
        <v>1397</v>
      </c>
      <c r="D212" s="277">
        <v>30</v>
      </c>
      <c r="E212" s="278">
        <v>15</v>
      </c>
      <c r="F212" s="239">
        <f t="shared" si="48"/>
        <v>450</v>
      </c>
      <c r="G212" s="27">
        <v>70</v>
      </c>
      <c r="H212" s="240">
        <f t="shared" si="49"/>
        <v>2100</v>
      </c>
      <c r="I212" s="241">
        <f t="shared" si="50"/>
        <v>2550</v>
      </c>
      <c r="J212" s="241">
        <f t="shared" si="27"/>
        <v>25</v>
      </c>
      <c r="K212" s="241">
        <f t="shared" si="51"/>
        <v>637.5</v>
      </c>
      <c r="L212" s="241">
        <f t="shared" si="52"/>
        <v>3187.5</v>
      </c>
      <c r="M212" s="322"/>
      <c r="N212" s="245">
        <f t="shared" si="53"/>
        <v>5</v>
      </c>
    </row>
    <row r="213" spans="1:14" s="11" customFormat="1" ht="18.75" customHeight="1">
      <c r="A213" s="301" t="s">
        <v>2048</v>
      </c>
      <c r="B213" s="308" t="s">
        <v>703</v>
      </c>
      <c r="C213" s="276" t="s">
        <v>1398</v>
      </c>
      <c r="D213" s="277">
        <v>10</v>
      </c>
      <c r="E213" s="278">
        <v>7</v>
      </c>
      <c r="F213" s="239">
        <f t="shared" si="48"/>
        <v>70</v>
      </c>
      <c r="G213" s="27">
        <v>12</v>
      </c>
      <c r="H213" s="240">
        <f t="shared" si="49"/>
        <v>120</v>
      </c>
      <c r="I213" s="241">
        <f t="shared" si="50"/>
        <v>190</v>
      </c>
      <c r="J213" s="241">
        <f t="shared" si="27"/>
        <v>25</v>
      </c>
      <c r="K213" s="241">
        <f t="shared" si="51"/>
        <v>47.5</v>
      </c>
      <c r="L213" s="241">
        <f t="shared" si="52"/>
        <v>237.5</v>
      </c>
      <c r="M213" s="322"/>
      <c r="N213" s="245">
        <f t="shared" si="53"/>
        <v>5</v>
      </c>
    </row>
    <row r="214" spans="1:14" s="11" customFormat="1" ht="18.75" customHeight="1">
      <c r="A214" s="301" t="s">
        <v>2049</v>
      </c>
      <c r="B214" s="308" t="s">
        <v>1378</v>
      </c>
      <c r="C214" s="276" t="s">
        <v>1397</v>
      </c>
      <c r="D214" s="277">
        <v>120</v>
      </c>
      <c r="E214" s="278">
        <v>48.4</v>
      </c>
      <c r="F214" s="239">
        <f t="shared" si="48"/>
        <v>5808</v>
      </c>
      <c r="G214" s="27">
        <v>308</v>
      </c>
      <c r="H214" s="240">
        <f t="shared" si="49"/>
        <v>36960</v>
      </c>
      <c r="I214" s="241">
        <f t="shared" si="50"/>
        <v>42768</v>
      </c>
      <c r="J214" s="241">
        <f aca="true" t="shared" si="54" ref="J214:J227">$J$13</f>
        <v>25</v>
      </c>
      <c r="K214" s="241">
        <f t="shared" si="51"/>
        <v>10692</v>
      </c>
      <c r="L214" s="241">
        <f t="shared" si="52"/>
        <v>53460</v>
      </c>
      <c r="M214" s="322"/>
      <c r="N214" s="245">
        <f t="shared" si="53"/>
        <v>5</v>
      </c>
    </row>
    <row r="215" spans="1:14" s="11" customFormat="1" ht="26.25" customHeight="1">
      <c r="A215" s="301" t="s">
        <v>2050</v>
      </c>
      <c r="B215" s="308" t="s">
        <v>1991</v>
      </c>
      <c r="C215" s="276" t="s">
        <v>1397</v>
      </c>
      <c r="D215" s="277">
        <v>60</v>
      </c>
      <c r="E215" s="278">
        <v>22</v>
      </c>
      <c r="F215" s="239">
        <f t="shared" si="48"/>
        <v>1320</v>
      </c>
      <c r="G215" s="27">
        <v>110</v>
      </c>
      <c r="H215" s="240">
        <f t="shared" si="49"/>
        <v>6600</v>
      </c>
      <c r="I215" s="241">
        <f t="shared" si="50"/>
        <v>7920</v>
      </c>
      <c r="J215" s="241">
        <f t="shared" si="54"/>
        <v>25</v>
      </c>
      <c r="K215" s="241">
        <f t="shared" si="51"/>
        <v>1980</v>
      </c>
      <c r="L215" s="241">
        <f t="shared" si="52"/>
        <v>9900</v>
      </c>
      <c r="M215" s="322"/>
      <c r="N215" s="245">
        <f t="shared" si="53"/>
        <v>5</v>
      </c>
    </row>
    <row r="216" spans="1:14" s="11" customFormat="1" ht="21.75" customHeight="1">
      <c r="A216" s="301" t="s">
        <v>2051</v>
      </c>
      <c r="B216" s="308" t="s">
        <v>1521</v>
      </c>
      <c r="C216" s="276" t="s">
        <v>1397</v>
      </c>
      <c r="D216" s="277">
        <v>40</v>
      </c>
      <c r="E216" s="278">
        <v>22</v>
      </c>
      <c r="F216" s="239">
        <f t="shared" si="48"/>
        <v>880</v>
      </c>
      <c r="G216" s="27">
        <v>55</v>
      </c>
      <c r="H216" s="240">
        <f t="shared" si="49"/>
        <v>2200</v>
      </c>
      <c r="I216" s="241">
        <f t="shared" si="50"/>
        <v>3080</v>
      </c>
      <c r="J216" s="241">
        <f t="shared" si="54"/>
        <v>25</v>
      </c>
      <c r="K216" s="241">
        <f t="shared" si="51"/>
        <v>770</v>
      </c>
      <c r="L216" s="241">
        <f t="shared" si="52"/>
        <v>3850</v>
      </c>
      <c r="M216" s="322"/>
      <c r="N216" s="245">
        <f t="shared" si="53"/>
        <v>5</v>
      </c>
    </row>
    <row r="217" spans="1:14" s="11" customFormat="1" ht="26.25" customHeight="1">
      <c r="A217" s="301" t="s">
        <v>2052</v>
      </c>
      <c r="B217" s="308" t="s">
        <v>701</v>
      </c>
      <c r="C217" s="276" t="s">
        <v>1397</v>
      </c>
      <c r="D217" s="277">
        <v>2200</v>
      </c>
      <c r="E217" s="278">
        <v>20</v>
      </c>
      <c r="F217" s="239">
        <f t="shared" si="48"/>
        <v>44000</v>
      </c>
      <c r="G217" s="27">
        <v>36</v>
      </c>
      <c r="H217" s="240">
        <f t="shared" si="49"/>
        <v>79200</v>
      </c>
      <c r="I217" s="241">
        <f t="shared" si="50"/>
        <v>123200</v>
      </c>
      <c r="J217" s="241">
        <f t="shared" si="54"/>
        <v>25</v>
      </c>
      <c r="K217" s="241">
        <f t="shared" si="51"/>
        <v>30800</v>
      </c>
      <c r="L217" s="241">
        <f t="shared" si="52"/>
        <v>154000</v>
      </c>
      <c r="M217" s="322"/>
      <c r="N217" s="245">
        <f t="shared" si="53"/>
        <v>5</v>
      </c>
    </row>
    <row r="218" spans="1:14" s="11" customFormat="1" ht="21" customHeight="1">
      <c r="A218" s="301" t="s">
        <v>2053</v>
      </c>
      <c r="B218" s="308" t="s">
        <v>600</v>
      </c>
      <c r="C218" s="276" t="s">
        <v>1397</v>
      </c>
      <c r="D218" s="277">
        <v>16</v>
      </c>
      <c r="E218" s="278">
        <v>15</v>
      </c>
      <c r="F218" s="239">
        <f t="shared" si="48"/>
        <v>240</v>
      </c>
      <c r="G218" s="27">
        <v>65</v>
      </c>
      <c r="H218" s="240">
        <f t="shared" si="49"/>
        <v>1040</v>
      </c>
      <c r="I218" s="241">
        <f t="shared" si="50"/>
        <v>1280</v>
      </c>
      <c r="J218" s="241">
        <f t="shared" si="54"/>
        <v>25</v>
      </c>
      <c r="K218" s="241">
        <f t="shared" si="51"/>
        <v>320</v>
      </c>
      <c r="L218" s="241">
        <f t="shared" si="52"/>
        <v>1600</v>
      </c>
      <c r="M218" s="322"/>
      <c r="N218" s="245">
        <f t="shared" si="53"/>
        <v>5</v>
      </c>
    </row>
    <row r="219" spans="1:14" s="11" customFormat="1" ht="21" customHeight="1">
      <c r="A219" s="301" t="s">
        <v>2054</v>
      </c>
      <c r="B219" s="308" t="s">
        <v>601</v>
      </c>
      <c r="C219" s="276" t="s">
        <v>1397</v>
      </c>
      <c r="D219" s="277">
        <v>30</v>
      </c>
      <c r="E219" s="278">
        <v>15</v>
      </c>
      <c r="F219" s="239">
        <f t="shared" si="48"/>
        <v>450</v>
      </c>
      <c r="G219" s="27">
        <v>100</v>
      </c>
      <c r="H219" s="240">
        <f t="shared" si="49"/>
        <v>3000</v>
      </c>
      <c r="I219" s="241">
        <f t="shared" si="50"/>
        <v>3450</v>
      </c>
      <c r="J219" s="241">
        <f t="shared" si="54"/>
        <v>25</v>
      </c>
      <c r="K219" s="241">
        <f t="shared" si="51"/>
        <v>862.5</v>
      </c>
      <c r="L219" s="241">
        <f t="shared" si="52"/>
        <v>4312.5</v>
      </c>
      <c r="M219" s="322"/>
      <c r="N219" s="245">
        <f t="shared" si="53"/>
        <v>5</v>
      </c>
    </row>
    <row r="220" spans="1:14" s="11" customFormat="1" ht="21" customHeight="1">
      <c r="A220" s="301" t="s">
        <v>757</v>
      </c>
      <c r="B220" s="308" t="s">
        <v>1994</v>
      </c>
      <c r="C220" s="276" t="s">
        <v>1398</v>
      </c>
      <c r="D220" s="277">
        <v>420</v>
      </c>
      <c r="E220" s="278">
        <v>11</v>
      </c>
      <c r="F220" s="239">
        <f t="shared" si="48"/>
        <v>4620</v>
      </c>
      <c r="G220" s="27">
        <v>16.5</v>
      </c>
      <c r="H220" s="240">
        <f t="shared" si="49"/>
        <v>6930</v>
      </c>
      <c r="I220" s="241">
        <f t="shared" si="50"/>
        <v>11550</v>
      </c>
      <c r="J220" s="241">
        <f t="shared" si="54"/>
        <v>25</v>
      </c>
      <c r="K220" s="241">
        <f t="shared" si="51"/>
        <v>2887.5</v>
      </c>
      <c r="L220" s="241">
        <f t="shared" si="52"/>
        <v>14437.5</v>
      </c>
      <c r="M220" s="322"/>
      <c r="N220" s="245">
        <f t="shared" si="53"/>
        <v>5</v>
      </c>
    </row>
    <row r="221" spans="1:14" s="11" customFormat="1" ht="21" customHeight="1">
      <c r="A221" s="301" t="s">
        <v>2055</v>
      </c>
      <c r="B221" s="308" t="s">
        <v>702</v>
      </c>
      <c r="C221" s="276" t="s">
        <v>1398</v>
      </c>
      <c r="D221" s="277">
        <v>70</v>
      </c>
      <c r="E221" s="278">
        <v>10</v>
      </c>
      <c r="F221" s="239">
        <f t="shared" si="48"/>
        <v>700</v>
      </c>
      <c r="G221" s="27">
        <v>27.5</v>
      </c>
      <c r="H221" s="240">
        <f t="shared" si="49"/>
        <v>1925</v>
      </c>
      <c r="I221" s="241">
        <f t="shared" si="50"/>
        <v>2625</v>
      </c>
      <c r="J221" s="241">
        <f t="shared" si="54"/>
        <v>25</v>
      </c>
      <c r="K221" s="241">
        <f t="shared" si="51"/>
        <v>656.25</v>
      </c>
      <c r="L221" s="241">
        <f t="shared" si="52"/>
        <v>3281.25</v>
      </c>
      <c r="M221" s="322"/>
      <c r="N221" s="245">
        <f t="shared" si="53"/>
        <v>5</v>
      </c>
    </row>
    <row r="222" spans="1:14" s="11" customFormat="1" ht="21" customHeight="1">
      <c r="A222" s="301" t="s">
        <v>2056</v>
      </c>
      <c r="B222" s="308" t="s">
        <v>606</v>
      </c>
      <c r="C222" s="276" t="s">
        <v>1398</v>
      </c>
      <c r="D222" s="277">
        <v>20</v>
      </c>
      <c r="E222" s="278">
        <v>10</v>
      </c>
      <c r="F222" s="239">
        <f t="shared" si="48"/>
        <v>200</v>
      </c>
      <c r="G222" s="27">
        <v>27.5</v>
      </c>
      <c r="H222" s="240">
        <f t="shared" si="49"/>
        <v>550</v>
      </c>
      <c r="I222" s="241">
        <f t="shared" si="50"/>
        <v>750</v>
      </c>
      <c r="J222" s="241">
        <f t="shared" si="54"/>
        <v>25</v>
      </c>
      <c r="K222" s="241">
        <f t="shared" si="51"/>
        <v>187.5</v>
      </c>
      <c r="L222" s="241">
        <f t="shared" si="52"/>
        <v>937.5</v>
      </c>
      <c r="M222" s="322"/>
      <c r="N222" s="245">
        <f t="shared" si="53"/>
        <v>5</v>
      </c>
    </row>
    <row r="223" spans="1:14" s="11" customFormat="1" ht="26.25" customHeight="1">
      <c r="A223" s="301" t="s">
        <v>2057</v>
      </c>
      <c r="B223" s="308" t="s">
        <v>1993</v>
      </c>
      <c r="C223" s="276" t="s">
        <v>1398</v>
      </c>
      <c r="D223" s="277">
        <v>90</v>
      </c>
      <c r="E223" s="278">
        <v>10</v>
      </c>
      <c r="F223" s="239">
        <f t="shared" si="48"/>
        <v>900</v>
      </c>
      <c r="G223" s="27">
        <v>27.5</v>
      </c>
      <c r="H223" s="240">
        <f t="shared" si="49"/>
        <v>2475</v>
      </c>
      <c r="I223" s="241">
        <f t="shared" si="50"/>
        <v>3375</v>
      </c>
      <c r="J223" s="241">
        <f t="shared" si="54"/>
        <v>25</v>
      </c>
      <c r="K223" s="241">
        <f t="shared" si="51"/>
        <v>843.75</v>
      </c>
      <c r="L223" s="241">
        <f t="shared" si="52"/>
        <v>4218.75</v>
      </c>
      <c r="M223" s="322"/>
      <c r="N223" s="245">
        <f t="shared" si="53"/>
        <v>5</v>
      </c>
    </row>
    <row r="224" spans="1:14" s="11" customFormat="1" ht="26.25" customHeight="1">
      <c r="A224" s="301" t="s">
        <v>578</v>
      </c>
      <c r="B224" s="308" t="s">
        <v>603</v>
      </c>
      <c r="C224" s="276" t="s">
        <v>1397</v>
      </c>
      <c r="D224" s="277">
        <v>10</v>
      </c>
      <c r="E224" s="278">
        <v>22</v>
      </c>
      <c r="F224" s="239">
        <f t="shared" si="48"/>
        <v>220</v>
      </c>
      <c r="G224" s="27">
        <v>143</v>
      </c>
      <c r="H224" s="240">
        <f t="shared" si="49"/>
        <v>1430</v>
      </c>
      <c r="I224" s="241">
        <f t="shared" si="50"/>
        <v>1650</v>
      </c>
      <c r="J224" s="241">
        <f t="shared" si="54"/>
        <v>25</v>
      </c>
      <c r="K224" s="241">
        <f t="shared" si="51"/>
        <v>412.5</v>
      </c>
      <c r="L224" s="241">
        <f t="shared" si="52"/>
        <v>2062.5</v>
      </c>
      <c r="M224" s="322"/>
      <c r="N224" s="245">
        <f t="shared" si="53"/>
        <v>5</v>
      </c>
    </row>
    <row r="225" spans="1:14" s="11" customFormat="1" ht="26.25" customHeight="1">
      <c r="A225" s="301" t="s">
        <v>604</v>
      </c>
      <c r="B225" s="308" t="s">
        <v>704</v>
      </c>
      <c r="C225" s="276" t="s">
        <v>1397</v>
      </c>
      <c r="D225" s="277">
        <v>10</v>
      </c>
      <c r="E225" s="278">
        <v>22</v>
      </c>
      <c r="F225" s="239">
        <f t="shared" si="48"/>
        <v>220</v>
      </c>
      <c r="G225" s="27">
        <v>143</v>
      </c>
      <c r="H225" s="240">
        <f t="shared" si="49"/>
        <v>1430</v>
      </c>
      <c r="I225" s="241">
        <f t="shared" si="50"/>
        <v>1650</v>
      </c>
      <c r="J225" s="241">
        <f t="shared" si="54"/>
        <v>25</v>
      </c>
      <c r="K225" s="241">
        <f t="shared" si="51"/>
        <v>412.5</v>
      </c>
      <c r="L225" s="241">
        <f t="shared" si="52"/>
        <v>2062.5</v>
      </c>
      <c r="M225" s="322"/>
      <c r="N225" s="245">
        <f t="shared" si="53"/>
        <v>5</v>
      </c>
    </row>
    <row r="226" spans="1:14" s="11" customFormat="1" ht="26.25" customHeight="1">
      <c r="A226" s="301" t="s">
        <v>605</v>
      </c>
      <c r="B226" s="308" t="s">
        <v>579</v>
      </c>
      <c r="C226" s="276" t="s">
        <v>1397</v>
      </c>
      <c r="D226" s="277">
        <v>16</v>
      </c>
      <c r="E226" s="278">
        <v>22</v>
      </c>
      <c r="F226" s="239">
        <f t="shared" si="48"/>
        <v>352</v>
      </c>
      <c r="G226" s="27">
        <v>143</v>
      </c>
      <c r="H226" s="240">
        <f t="shared" si="49"/>
        <v>2288</v>
      </c>
      <c r="I226" s="241">
        <f t="shared" si="50"/>
        <v>2640</v>
      </c>
      <c r="J226" s="241">
        <f t="shared" si="54"/>
        <v>25</v>
      </c>
      <c r="K226" s="241">
        <f t="shared" si="51"/>
        <v>660</v>
      </c>
      <c r="L226" s="241">
        <f t="shared" si="52"/>
        <v>3300</v>
      </c>
      <c r="M226" s="322"/>
      <c r="N226" s="245">
        <f t="shared" si="53"/>
        <v>5</v>
      </c>
    </row>
    <row r="227" spans="1:14" s="11" customFormat="1" ht="26.25" customHeight="1">
      <c r="A227" s="301" t="s">
        <v>758</v>
      </c>
      <c r="B227" s="308" t="s">
        <v>1992</v>
      </c>
      <c r="C227" s="276" t="s">
        <v>1397</v>
      </c>
      <c r="D227" s="277">
        <v>18</v>
      </c>
      <c r="E227" s="278">
        <v>22</v>
      </c>
      <c r="F227" s="239">
        <f t="shared" si="48"/>
        <v>396</v>
      </c>
      <c r="G227" s="27">
        <v>143</v>
      </c>
      <c r="H227" s="240">
        <f t="shared" si="49"/>
        <v>2574</v>
      </c>
      <c r="I227" s="241">
        <f t="shared" si="50"/>
        <v>2970</v>
      </c>
      <c r="J227" s="241">
        <f t="shared" si="54"/>
        <v>25</v>
      </c>
      <c r="K227" s="241">
        <f t="shared" si="51"/>
        <v>742.5</v>
      </c>
      <c r="L227" s="241">
        <f t="shared" si="52"/>
        <v>3712.5</v>
      </c>
      <c r="M227" s="322"/>
      <c r="N227" s="245">
        <f t="shared" si="53"/>
        <v>5</v>
      </c>
    </row>
    <row r="228" spans="1:15" s="8" customFormat="1" ht="18" customHeight="1">
      <c r="A228" s="79">
        <v>15</v>
      </c>
      <c r="B228" s="45" t="s">
        <v>1362</v>
      </c>
      <c r="C228" s="58"/>
      <c r="D228" s="291"/>
      <c r="E228" s="95"/>
      <c r="F228" s="95"/>
      <c r="G228" s="28"/>
      <c r="H228" s="95"/>
      <c r="I228" s="242">
        <f>SUM(I229:I234)</f>
        <v>49042</v>
      </c>
      <c r="J228" s="242"/>
      <c r="K228" s="242">
        <f>SUM(K229:K234)</f>
        <v>12260.5</v>
      </c>
      <c r="L228" s="242">
        <f>SUM(L229:L234)</f>
        <v>61302.5</v>
      </c>
      <c r="M228" s="321">
        <f>L228/$C$631*100</f>
        <v>1.226</v>
      </c>
      <c r="N228" s="245">
        <f t="shared" si="53"/>
        <v>2</v>
      </c>
      <c r="O228" s="11"/>
    </row>
    <row r="229" spans="1:14" s="11" customFormat="1" ht="18.75" customHeight="1">
      <c r="A229" s="301" t="s">
        <v>1023</v>
      </c>
      <c r="B229" s="308" t="s">
        <v>597</v>
      </c>
      <c r="C229" s="276" t="s">
        <v>1397</v>
      </c>
      <c r="D229" s="277">
        <v>10</v>
      </c>
      <c r="E229" s="278">
        <v>2</v>
      </c>
      <c r="F229" s="239">
        <f aca="true" t="shared" si="55" ref="F229:F234">ROUND(D229*E229,2)</f>
        <v>20</v>
      </c>
      <c r="G229" s="27">
        <v>1.5</v>
      </c>
      <c r="H229" s="240">
        <f aca="true" t="shared" si="56" ref="H229:H234">ROUND(D229*G229,2)</f>
        <v>15</v>
      </c>
      <c r="I229" s="241">
        <f aca="true" t="shared" si="57" ref="I229:I234">(F229+H229)</f>
        <v>35</v>
      </c>
      <c r="J229" s="241">
        <f aca="true" t="shared" si="58" ref="J229:J234">$J$13</f>
        <v>25</v>
      </c>
      <c r="K229" s="241">
        <f aca="true" t="shared" si="59" ref="K229:K234">ROUND(J229/100*I229,2)</f>
        <v>8.75</v>
      </c>
      <c r="L229" s="241">
        <f aca="true" t="shared" si="60" ref="L229:L234">(I229+K229)</f>
        <v>43.75</v>
      </c>
      <c r="M229" s="322"/>
      <c r="N229" s="245">
        <f t="shared" si="53"/>
        <v>5</v>
      </c>
    </row>
    <row r="230" spans="1:14" s="11" customFormat="1" ht="18.75" customHeight="1">
      <c r="A230" s="301" t="s">
        <v>1024</v>
      </c>
      <c r="B230" s="308" t="s">
        <v>705</v>
      </c>
      <c r="C230" s="276" t="s">
        <v>1397</v>
      </c>
      <c r="D230" s="277">
        <v>60</v>
      </c>
      <c r="E230" s="278">
        <v>3.85</v>
      </c>
      <c r="F230" s="239">
        <f t="shared" si="55"/>
        <v>231</v>
      </c>
      <c r="G230" s="27">
        <v>1.4</v>
      </c>
      <c r="H230" s="240">
        <f t="shared" si="56"/>
        <v>84</v>
      </c>
      <c r="I230" s="241">
        <f t="shared" si="57"/>
        <v>315</v>
      </c>
      <c r="J230" s="241">
        <f t="shared" si="58"/>
        <v>25</v>
      </c>
      <c r="K230" s="241">
        <f t="shared" si="59"/>
        <v>78.75</v>
      </c>
      <c r="L230" s="241">
        <f t="shared" si="60"/>
        <v>393.75</v>
      </c>
      <c r="M230" s="322"/>
      <c r="N230" s="245">
        <f t="shared" si="53"/>
        <v>5</v>
      </c>
    </row>
    <row r="231" spans="1:14" s="11" customFormat="1" ht="18.75" customHeight="1">
      <c r="A231" s="301" t="s">
        <v>1025</v>
      </c>
      <c r="B231" s="308" t="s">
        <v>706</v>
      </c>
      <c r="C231" s="276" t="s">
        <v>1397</v>
      </c>
      <c r="D231" s="277">
        <v>60</v>
      </c>
      <c r="E231" s="278">
        <v>7.7</v>
      </c>
      <c r="F231" s="239">
        <f t="shared" si="55"/>
        <v>462</v>
      </c>
      <c r="G231" s="27">
        <v>0.65</v>
      </c>
      <c r="H231" s="240">
        <f t="shared" si="56"/>
        <v>39</v>
      </c>
      <c r="I231" s="241">
        <f t="shared" si="57"/>
        <v>501</v>
      </c>
      <c r="J231" s="241">
        <f t="shared" si="58"/>
        <v>25</v>
      </c>
      <c r="K231" s="241">
        <f t="shared" si="59"/>
        <v>125.25</v>
      </c>
      <c r="L231" s="241">
        <f t="shared" si="60"/>
        <v>626.25</v>
      </c>
      <c r="M231" s="322"/>
      <c r="N231" s="245">
        <f t="shared" si="53"/>
        <v>5</v>
      </c>
    </row>
    <row r="232" spans="1:14" s="11" customFormat="1" ht="18.75" customHeight="1">
      <c r="A232" s="301" t="s">
        <v>1026</v>
      </c>
      <c r="B232" s="308" t="s">
        <v>1420</v>
      </c>
      <c r="C232" s="276" t="s">
        <v>1397</v>
      </c>
      <c r="D232" s="277">
        <v>740</v>
      </c>
      <c r="E232" s="278">
        <v>16.5</v>
      </c>
      <c r="F232" s="239">
        <f t="shared" si="55"/>
        <v>12210</v>
      </c>
      <c r="G232" s="27">
        <v>38.5</v>
      </c>
      <c r="H232" s="240">
        <f t="shared" si="56"/>
        <v>28490</v>
      </c>
      <c r="I232" s="241">
        <f t="shared" si="57"/>
        <v>40700</v>
      </c>
      <c r="J232" s="241">
        <f t="shared" si="58"/>
        <v>25</v>
      </c>
      <c r="K232" s="241">
        <f t="shared" si="59"/>
        <v>10175</v>
      </c>
      <c r="L232" s="241">
        <f t="shared" si="60"/>
        <v>50875</v>
      </c>
      <c r="M232" s="322"/>
      <c r="N232" s="245">
        <f t="shared" si="53"/>
        <v>5</v>
      </c>
    </row>
    <row r="233" spans="1:14" s="11" customFormat="1" ht="18.75" customHeight="1">
      <c r="A233" s="301" t="s">
        <v>1027</v>
      </c>
      <c r="B233" s="308" t="s">
        <v>1421</v>
      </c>
      <c r="C233" s="276" t="s">
        <v>1397</v>
      </c>
      <c r="D233" s="277">
        <v>28</v>
      </c>
      <c r="E233" s="278">
        <v>22</v>
      </c>
      <c r="F233" s="239">
        <f t="shared" si="55"/>
        <v>616</v>
      </c>
      <c r="G233" s="27">
        <v>110</v>
      </c>
      <c r="H233" s="240">
        <f t="shared" si="56"/>
        <v>3080</v>
      </c>
      <c r="I233" s="241">
        <f t="shared" si="57"/>
        <v>3696</v>
      </c>
      <c r="J233" s="241">
        <f t="shared" si="58"/>
        <v>25</v>
      </c>
      <c r="K233" s="241">
        <f t="shared" si="59"/>
        <v>924</v>
      </c>
      <c r="L233" s="241">
        <f t="shared" si="60"/>
        <v>4620</v>
      </c>
      <c r="M233" s="322"/>
      <c r="N233" s="245">
        <f t="shared" si="53"/>
        <v>5</v>
      </c>
    </row>
    <row r="234" spans="1:14" s="11" customFormat="1" ht="18.75" customHeight="1">
      <c r="A234" s="301" t="s">
        <v>1028</v>
      </c>
      <c r="B234" s="308" t="s">
        <v>700</v>
      </c>
      <c r="C234" s="276" t="s">
        <v>1397</v>
      </c>
      <c r="D234" s="277">
        <v>15</v>
      </c>
      <c r="E234" s="278">
        <v>11</v>
      </c>
      <c r="F234" s="239">
        <f t="shared" si="55"/>
        <v>165</v>
      </c>
      <c r="G234" s="27">
        <v>242</v>
      </c>
      <c r="H234" s="240">
        <f t="shared" si="56"/>
        <v>3630</v>
      </c>
      <c r="I234" s="241">
        <f t="shared" si="57"/>
        <v>3795</v>
      </c>
      <c r="J234" s="241">
        <f t="shared" si="58"/>
        <v>25</v>
      </c>
      <c r="K234" s="241">
        <f t="shared" si="59"/>
        <v>948.75</v>
      </c>
      <c r="L234" s="241">
        <f t="shared" si="60"/>
        <v>4743.75</v>
      </c>
      <c r="M234" s="322"/>
      <c r="N234" s="245">
        <f t="shared" si="53"/>
        <v>5</v>
      </c>
    </row>
    <row r="235" spans="1:15" s="8" customFormat="1" ht="18" customHeight="1">
      <c r="A235" s="79">
        <v>16</v>
      </c>
      <c r="B235" s="45" t="s">
        <v>1379</v>
      </c>
      <c r="C235" s="58"/>
      <c r="D235" s="291"/>
      <c r="E235" s="95"/>
      <c r="F235" s="95"/>
      <c r="G235" s="28"/>
      <c r="H235" s="95"/>
      <c r="I235" s="242">
        <f>SUM(I236:I249)</f>
        <v>132323.78</v>
      </c>
      <c r="J235" s="242"/>
      <c r="K235" s="242">
        <f>SUM(K236:K249)</f>
        <v>33080.95</v>
      </c>
      <c r="L235" s="242">
        <f>SUM(L236:L249)</f>
        <v>165404.73</v>
      </c>
      <c r="M235" s="321">
        <f>L235/$C$631*100</f>
        <v>3.308</v>
      </c>
      <c r="N235" s="245">
        <f t="shared" si="53"/>
        <v>2</v>
      </c>
      <c r="O235" s="11"/>
    </row>
    <row r="236" spans="1:14" s="11" customFormat="1" ht="19.5" customHeight="1">
      <c r="A236" s="301" t="s">
        <v>1029</v>
      </c>
      <c r="B236" s="308" t="s">
        <v>1457</v>
      </c>
      <c r="C236" s="276" t="s">
        <v>1397</v>
      </c>
      <c r="D236" s="277">
        <v>2600</v>
      </c>
      <c r="E236" s="278">
        <v>7.27</v>
      </c>
      <c r="F236" s="239">
        <f aca="true" t="shared" si="61" ref="F236:F249">ROUND(D236*E236,2)</f>
        <v>18902</v>
      </c>
      <c r="G236" s="27">
        <v>6.17</v>
      </c>
      <c r="H236" s="240">
        <f aca="true" t="shared" si="62" ref="H236:H249">ROUND(D236*G236,2)</f>
        <v>16042</v>
      </c>
      <c r="I236" s="241">
        <f aca="true" t="shared" si="63" ref="I236:I249">(F236+H236)</f>
        <v>34944</v>
      </c>
      <c r="J236" s="241">
        <f aca="true" t="shared" si="64" ref="J236:J249">$J$13</f>
        <v>25</v>
      </c>
      <c r="K236" s="241">
        <f aca="true" t="shared" si="65" ref="K236:K249">ROUND(J236/100*I236,2)</f>
        <v>8736</v>
      </c>
      <c r="L236" s="241">
        <f aca="true" t="shared" si="66" ref="L236:L249">(I236+K236)</f>
        <v>43680</v>
      </c>
      <c r="M236" s="322"/>
      <c r="N236" s="245">
        <f t="shared" si="53"/>
        <v>5</v>
      </c>
    </row>
    <row r="237" spans="1:14" s="11" customFormat="1" ht="19.5" customHeight="1">
      <c r="A237" s="301" t="s">
        <v>1030</v>
      </c>
      <c r="B237" s="308" t="s">
        <v>1458</v>
      </c>
      <c r="C237" s="276" t="s">
        <v>1397</v>
      </c>
      <c r="D237" s="277">
        <v>2600</v>
      </c>
      <c r="E237" s="278">
        <v>3.76</v>
      </c>
      <c r="F237" s="239">
        <f t="shared" si="61"/>
        <v>9776</v>
      </c>
      <c r="G237" s="27">
        <v>0.87</v>
      </c>
      <c r="H237" s="240">
        <f t="shared" si="62"/>
        <v>2262</v>
      </c>
      <c r="I237" s="241">
        <f t="shared" si="63"/>
        <v>12038</v>
      </c>
      <c r="J237" s="241">
        <f t="shared" si="64"/>
        <v>25</v>
      </c>
      <c r="K237" s="241">
        <f t="shared" si="65"/>
        <v>3009.5</v>
      </c>
      <c r="L237" s="241">
        <f t="shared" si="66"/>
        <v>15047.5</v>
      </c>
      <c r="M237" s="322"/>
      <c r="N237" s="245">
        <f t="shared" si="53"/>
        <v>5</v>
      </c>
    </row>
    <row r="238" spans="1:14" s="11" customFormat="1" ht="19.5" customHeight="1">
      <c r="A238" s="301" t="s">
        <v>1031</v>
      </c>
      <c r="B238" s="308" t="s">
        <v>1459</v>
      </c>
      <c r="C238" s="276" t="s">
        <v>1397</v>
      </c>
      <c r="D238" s="277">
        <v>1400</v>
      </c>
      <c r="E238" s="278">
        <v>6.67</v>
      </c>
      <c r="F238" s="239">
        <f t="shared" si="61"/>
        <v>9338</v>
      </c>
      <c r="G238" s="27">
        <v>1.98</v>
      </c>
      <c r="H238" s="240">
        <f t="shared" si="62"/>
        <v>2772</v>
      </c>
      <c r="I238" s="241">
        <f t="shared" si="63"/>
        <v>12110</v>
      </c>
      <c r="J238" s="241">
        <f t="shared" si="64"/>
        <v>25</v>
      </c>
      <c r="K238" s="241">
        <f t="shared" si="65"/>
        <v>3027.5</v>
      </c>
      <c r="L238" s="241">
        <f t="shared" si="66"/>
        <v>15137.5</v>
      </c>
      <c r="M238" s="322"/>
      <c r="N238" s="245">
        <f t="shared" si="53"/>
        <v>5</v>
      </c>
    </row>
    <row r="239" spans="1:14" s="11" customFormat="1" ht="19.5" customHeight="1">
      <c r="A239" s="301" t="s">
        <v>1032</v>
      </c>
      <c r="B239" s="308" t="s">
        <v>1492</v>
      </c>
      <c r="C239" s="276" t="s">
        <v>1397</v>
      </c>
      <c r="D239" s="277">
        <v>4200</v>
      </c>
      <c r="E239" s="278">
        <v>6.67</v>
      </c>
      <c r="F239" s="239">
        <f t="shared" si="61"/>
        <v>28014</v>
      </c>
      <c r="G239" s="27">
        <v>6.17</v>
      </c>
      <c r="H239" s="240">
        <f t="shared" si="62"/>
        <v>25914</v>
      </c>
      <c r="I239" s="241">
        <f t="shared" si="63"/>
        <v>53928</v>
      </c>
      <c r="J239" s="241">
        <f t="shared" si="64"/>
        <v>25</v>
      </c>
      <c r="K239" s="241">
        <f t="shared" si="65"/>
        <v>13482</v>
      </c>
      <c r="L239" s="241">
        <f t="shared" si="66"/>
        <v>67410</v>
      </c>
      <c r="M239" s="322"/>
      <c r="N239" s="245">
        <f t="shared" si="53"/>
        <v>5</v>
      </c>
    </row>
    <row r="240" spans="1:14" s="11" customFormat="1" ht="19.5" customHeight="1">
      <c r="A240" s="301" t="s">
        <v>1033</v>
      </c>
      <c r="B240" s="308" t="s">
        <v>1493</v>
      </c>
      <c r="C240" s="276" t="s">
        <v>1397</v>
      </c>
      <c r="D240" s="277">
        <v>300</v>
      </c>
      <c r="E240" s="278">
        <v>3.37</v>
      </c>
      <c r="F240" s="239">
        <f t="shared" si="61"/>
        <v>1011</v>
      </c>
      <c r="G240" s="27">
        <v>3.82</v>
      </c>
      <c r="H240" s="240">
        <f t="shared" si="62"/>
        <v>1146</v>
      </c>
      <c r="I240" s="241">
        <f t="shared" si="63"/>
        <v>2157</v>
      </c>
      <c r="J240" s="241">
        <f t="shared" si="64"/>
        <v>25</v>
      </c>
      <c r="K240" s="241">
        <f t="shared" si="65"/>
        <v>539.25</v>
      </c>
      <c r="L240" s="241">
        <f t="shared" si="66"/>
        <v>2696.25</v>
      </c>
      <c r="M240" s="322"/>
      <c r="N240" s="245">
        <f t="shared" si="53"/>
        <v>5</v>
      </c>
    </row>
    <row r="241" spans="1:14" s="11" customFormat="1" ht="19.5" customHeight="1">
      <c r="A241" s="301" t="s">
        <v>1034</v>
      </c>
      <c r="B241" s="308" t="s">
        <v>1445</v>
      </c>
      <c r="C241" s="276" t="s">
        <v>1397</v>
      </c>
      <c r="D241" s="277">
        <v>220</v>
      </c>
      <c r="E241" s="278">
        <v>10.23</v>
      </c>
      <c r="F241" s="239">
        <f t="shared" si="61"/>
        <v>2250.6</v>
      </c>
      <c r="G241" s="27">
        <v>11.58</v>
      </c>
      <c r="H241" s="240">
        <f t="shared" si="62"/>
        <v>2547.6</v>
      </c>
      <c r="I241" s="241">
        <f t="shared" si="63"/>
        <v>4798.2</v>
      </c>
      <c r="J241" s="241">
        <f t="shared" si="64"/>
        <v>25</v>
      </c>
      <c r="K241" s="241">
        <f t="shared" si="65"/>
        <v>1199.55</v>
      </c>
      <c r="L241" s="241">
        <f t="shared" si="66"/>
        <v>5997.75</v>
      </c>
      <c r="M241" s="322"/>
      <c r="N241" s="245">
        <f t="shared" si="53"/>
        <v>5</v>
      </c>
    </row>
    <row r="242" spans="1:14" s="11" customFormat="1" ht="19.5" customHeight="1">
      <c r="A242" s="301" t="s">
        <v>1035</v>
      </c>
      <c r="B242" s="308" t="s">
        <v>1446</v>
      </c>
      <c r="C242" s="276" t="s">
        <v>1397</v>
      </c>
      <c r="D242" s="277">
        <v>360</v>
      </c>
      <c r="E242" s="278">
        <v>12.05</v>
      </c>
      <c r="F242" s="239">
        <f t="shared" si="61"/>
        <v>4338</v>
      </c>
      <c r="G242" s="27">
        <v>11.58</v>
      </c>
      <c r="H242" s="240">
        <f t="shared" si="62"/>
        <v>4168.8</v>
      </c>
      <c r="I242" s="241">
        <f t="shared" si="63"/>
        <v>8506.8</v>
      </c>
      <c r="J242" s="241">
        <f t="shared" si="64"/>
        <v>25</v>
      </c>
      <c r="K242" s="241">
        <f t="shared" si="65"/>
        <v>2126.7</v>
      </c>
      <c r="L242" s="241">
        <f t="shared" si="66"/>
        <v>10633.5</v>
      </c>
      <c r="M242" s="322"/>
      <c r="N242" s="245">
        <f t="shared" si="53"/>
        <v>5</v>
      </c>
    </row>
    <row r="243" spans="1:14" s="11" customFormat="1" ht="19.5" customHeight="1">
      <c r="A243" s="301" t="s">
        <v>1036</v>
      </c>
      <c r="B243" s="308" t="s">
        <v>761</v>
      </c>
      <c r="C243" s="276" t="s">
        <v>1397</v>
      </c>
      <c r="D243" s="277">
        <v>12</v>
      </c>
      <c r="E243" s="278">
        <v>20</v>
      </c>
      <c r="F243" s="239">
        <f t="shared" si="61"/>
        <v>240</v>
      </c>
      <c r="G243" s="27">
        <v>18</v>
      </c>
      <c r="H243" s="240">
        <f t="shared" si="62"/>
        <v>216</v>
      </c>
      <c r="I243" s="241">
        <f t="shared" si="63"/>
        <v>456</v>
      </c>
      <c r="J243" s="241">
        <f t="shared" si="64"/>
        <v>25</v>
      </c>
      <c r="K243" s="241">
        <f t="shared" si="65"/>
        <v>114</v>
      </c>
      <c r="L243" s="241">
        <f t="shared" si="66"/>
        <v>570</v>
      </c>
      <c r="M243" s="322"/>
      <c r="N243" s="245">
        <f t="shared" si="53"/>
        <v>5</v>
      </c>
    </row>
    <row r="244" spans="1:14" s="11" customFormat="1" ht="19.5" customHeight="1">
      <c r="A244" s="301" t="s">
        <v>1037</v>
      </c>
      <c r="B244" s="308" t="s">
        <v>1450</v>
      </c>
      <c r="C244" s="276" t="s">
        <v>1397</v>
      </c>
      <c r="D244" s="277">
        <v>15</v>
      </c>
      <c r="E244" s="278">
        <v>11</v>
      </c>
      <c r="F244" s="239">
        <f t="shared" si="61"/>
        <v>165</v>
      </c>
      <c r="G244" s="27">
        <v>16.5</v>
      </c>
      <c r="H244" s="240">
        <f t="shared" si="62"/>
        <v>247.5</v>
      </c>
      <c r="I244" s="241">
        <f t="shared" si="63"/>
        <v>412.5</v>
      </c>
      <c r="J244" s="241">
        <f t="shared" si="64"/>
        <v>25</v>
      </c>
      <c r="K244" s="241">
        <f t="shared" si="65"/>
        <v>103.13</v>
      </c>
      <c r="L244" s="241">
        <f t="shared" si="66"/>
        <v>515.63</v>
      </c>
      <c r="M244" s="322"/>
      <c r="N244" s="245">
        <f t="shared" si="53"/>
        <v>5</v>
      </c>
    </row>
    <row r="245" spans="1:14" s="11" customFormat="1" ht="19.5" customHeight="1">
      <c r="A245" s="301" t="s">
        <v>1852</v>
      </c>
      <c r="B245" s="308" t="s">
        <v>1376</v>
      </c>
      <c r="C245" s="276" t="s">
        <v>1397</v>
      </c>
      <c r="D245" s="277">
        <v>16</v>
      </c>
      <c r="E245" s="278">
        <v>11</v>
      </c>
      <c r="F245" s="239">
        <f t="shared" si="61"/>
        <v>176</v>
      </c>
      <c r="G245" s="27">
        <v>12.1</v>
      </c>
      <c r="H245" s="240">
        <f t="shared" si="62"/>
        <v>193.6</v>
      </c>
      <c r="I245" s="241">
        <f t="shared" si="63"/>
        <v>369.6</v>
      </c>
      <c r="J245" s="241">
        <f t="shared" si="64"/>
        <v>25</v>
      </c>
      <c r="K245" s="241">
        <f t="shared" si="65"/>
        <v>92.4</v>
      </c>
      <c r="L245" s="241">
        <f t="shared" si="66"/>
        <v>462</v>
      </c>
      <c r="M245" s="322"/>
      <c r="N245" s="245">
        <f t="shared" si="53"/>
        <v>5</v>
      </c>
    </row>
    <row r="246" spans="1:14" s="11" customFormat="1" ht="19.5" customHeight="1">
      <c r="A246" s="301" t="s">
        <v>1853</v>
      </c>
      <c r="B246" s="308" t="s">
        <v>1377</v>
      </c>
      <c r="C246" s="276" t="s">
        <v>1397</v>
      </c>
      <c r="D246" s="277">
        <v>8</v>
      </c>
      <c r="E246" s="278">
        <v>16.5</v>
      </c>
      <c r="F246" s="239">
        <f t="shared" si="61"/>
        <v>132</v>
      </c>
      <c r="G246" s="27">
        <v>16.5</v>
      </c>
      <c r="H246" s="240">
        <f t="shared" si="62"/>
        <v>132</v>
      </c>
      <c r="I246" s="241">
        <f t="shared" si="63"/>
        <v>264</v>
      </c>
      <c r="J246" s="241">
        <f t="shared" si="64"/>
        <v>25</v>
      </c>
      <c r="K246" s="241">
        <f t="shared" si="65"/>
        <v>66</v>
      </c>
      <c r="L246" s="241">
        <f t="shared" si="66"/>
        <v>330</v>
      </c>
      <c r="M246" s="322"/>
      <c r="N246" s="245">
        <f t="shared" si="53"/>
        <v>5</v>
      </c>
    </row>
    <row r="247" spans="1:14" s="11" customFormat="1" ht="19.5" customHeight="1">
      <c r="A247" s="301" t="s">
        <v>1854</v>
      </c>
      <c r="B247" s="308" t="s">
        <v>1466</v>
      </c>
      <c r="C247" s="276" t="s">
        <v>1397</v>
      </c>
      <c r="D247" s="277">
        <v>44</v>
      </c>
      <c r="E247" s="278">
        <v>11</v>
      </c>
      <c r="F247" s="239">
        <f t="shared" si="61"/>
        <v>484</v>
      </c>
      <c r="G247" s="27">
        <v>24.2</v>
      </c>
      <c r="H247" s="240">
        <f t="shared" si="62"/>
        <v>1064.8</v>
      </c>
      <c r="I247" s="241">
        <f t="shared" si="63"/>
        <v>1548.8</v>
      </c>
      <c r="J247" s="241">
        <f t="shared" si="64"/>
        <v>25</v>
      </c>
      <c r="K247" s="241">
        <f t="shared" si="65"/>
        <v>387.2</v>
      </c>
      <c r="L247" s="241">
        <f t="shared" si="66"/>
        <v>1936</v>
      </c>
      <c r="M247" s="322"/>
      <c r="N247" s="245">
        <f t="shared" si="53"/>
        <v>5</v>
      </c>
    </row>
    <row r="248" spans="1:14" s="11" customFormat="1" ht="19.5" customHeight="1">
      <c r="A248" s="301" t="s">
        <v>1855</v>
      </c>
      <c r="B248" s="308" t="s">
        <v>759</v>
      </c>
      <c r="C248" s="280" t="s">
        <v>1397</v>
      </c>
      <c r="D248" s="277">
        <v>8</v>
      </c>
      <c r="E248" s="278">
        <v>25</v>
      </c>
      <c r="F248" s="239">
        <f t="shared" si="61"/>
        <v>200</v>
      </c>
      <c r="G248" s="27">
        <v>27.86</v>
      </c>
      <c r="H248" s="240">
        <f t="shared" si="62"/>
        <v>222.88</v>
      </c>
      <c r="I248" s="241">
        <f t="shared" si="63"/>
        <v>422.88</v>
      </c>
      <c r="J248" s="241">
        <f t="shared" si="64"/>
        <v>25</v>
      </c>
      <c r="K248" s="241">
        <f t="shared" si="65"/>
        <v>105.72</v>
      </c>
      <c r="L248" s="241">
        <f t="shared" si="66"/>
        <v>528.6</v>
      </c>
      <c r="M248" s="322"/>
      <c r="N248" s="245">
        <f t="shared" si="53"/>
        <v>5</v>
      </c>
    </row>
    <row r="249" spans="1:14" s="11" customFormat="1" ht="19.5" customHeight="1">
      <c r="A249" s="301" t="s">
        <v>1856</v>
      </c>
      <c r="B249" s="308" t="s">
        <v>760</v>
      </c>
      <c r="C249" s="280" t="s">
        <v>1397</v>
      </c>
      <c r="D249" s="277">
        <v>8</v>
      </c>
      <c r="E249" s="278">
        <v>25</v>
      </c>
      <c r="F249" s="239">
        <f t="shared" si="61"/>
        <v>200</v>
      </c>
      <c r="G249" s="27">
        <v>21</v>
      </c>
      <c r="H249" s="240">
        <f t="shared" si="62"/>
        <v>168</v>
      </c>
      <c r="I249" s="241">
        <f t="shared" si="63"/>
        <v>368</v>
      </c>
      <c r="J249" s="241">
        <f t="shared" si="64"/>
        <v>25</v>
      </c>
      <c r="K249" s="241">
        <f t="shared" si="65"/>
        <v>92</v>
      </c>
      <c r="L249" s="241">
        <f t="shared" si="66"/>
        <v>460</v>
      </c>
      <c r="M249" s="322"/>
      <c r="N249" s="245">
        <f t="shared" si="53"/>
        <v>5</v>
      </c>
    </row>
    <row r="250" spans="1:15" s="8" customFormat="1" ht="18" customHeight="1">
      <c r="A250" s="79">
        <v>17</v>
      </c>
      <c r="B250" s="45" t="s">
        <v>1422</v>
      </c>
      <c r="C250" s="58"/>
      <c r="D250" s="291"/>
      <c r="E250" s="95"/>
      <c r="F250" s="95"/>
      <c r="G250" s="28"/>
      <c r="H250" s="95"/>
      <c r="I250" s="242">
        <f>SUM(I251:I281)</f>
        <v>170970</v>
      </c>
      <c r="J250" s="242"/>
      <c r="K250" s="242">
        <f>SUM(K251:K281)</f>
        <v>42742.5</v>
      </c>
      <c r="L250" s="242">
        <f>SUM(L251:L281)</f>
        <v>213712.5</v>
      </c>
      <c r="M250" s="321">
        <f>L250/$C$631*100</f>
        <v>4.274</v>
      </c>
      <c r="N250" s="245">
        <f t="shared" si="53"/>
        <v>2</v>
      </c>
      <c r="O250" s="11"/>
    </row>
    <row r="251" spans="1:14" s="11" customFormat="1" ht="18.75" customHeight="1">
      <c r="A251" s="301" t="s">
        <v>1038</v>
      </c>
      <c r="B251" s="308" t="s">
        <v>1423</v>
      </c>
      <c r="C251" s="276" t="s">
        <v>1399</v>
      </c>
      <c r="D251" s="277">
        <v>20</v>
      </c>
      <c r="E251" s="278">
        <v>33</v>
      </c>
      <c r="F251" s="239">
        <f aca="true" t="shared" si="67" ref="F251:F281">ROUND(D251*E251,2)</f>
        <v>660</v>
      </c>
      <c r="G251" s="27">
        <v>350</v>
      </c>
      <c r="H251" s="240">
        <f aca="true" t="shared" si="68" ref="H251:H281">ROUND(D251*G251,2)</f>
        <v>7000</v>
      </c>
      <c r="I251" s="241">
        <f aca="true" t="shared" si="69" ref="I251:I281">(F251+H251)</f>
        <v>7660</v>
      </c>
      <c r="J251" s="241">
        <f aca="true" t="shared" si="70" ref="J251:J281">$J$13</f>
        <v>25</v>
      </c>
      <c r="K251" s="241">
        <f aca="true" t="shared" si="71" ref="K251:K281">ROUND(J251/100*I251,2)</f>
        <v>1915</v>
      </c>
      <c r="L251" s="241">
        <f aca="true" t="shared" si="72" ref="L251:L281">(I251+K251)</f>
        <v>9575</v>
      </c>
      <c r="M251" s="322"/>
      <c r="N251" s="245">
        <f t="shared" si="53"/>
        <v>5</v>
      </c>
    </row>
    <row r="252" spans="1:14" s="11" customFormat="1" ht="26.25" customHeight="1">
      <c r="A252" s="301" t="s">
        <v>1039</v>
      </c>
      <c r="B252" s="308" t="s">
        <v>581</v>
      </c>
      <c r="C252" s="276" t="s">
        <v>1399</v>
      </c>
      <c r="D252" s="277">
        <v>10</v>
      </c>
      <c r="E252" s="278">
        <v>33</v>
      </c>
      <c r="F252" s="239">
        <f t="shared" si="67"/>
        <v>330</v>
      </c>
      <c r="G252" s="27">
        <v>350</v>
      </c>
      <c r="H252" s="240">
        <f t="shared" si="68"/>
        <v>3500</v>
      </c>
      <c r="I252" s="241">
        <f t="shared" si="69"/>
        <v>3830</v>
      </c>
      <c r="J252" s="241">
        <f t="shared" si="70"/>
        <v>25</v>
      </c>
      <c r="K252" s="241">
        <f t="shared" si="71"/>
        <v>957.5</v>
      </c>
      <c r="L252" s="241">
        <f t="shared" si="72"/>
        <v>4787.5</v>
      </c>
      <c r="M252" s="322"/>
      <c r="N252" s="245">
        <f t="shared" si="53"/>
        <v>5</v>
      </c>
    </row>
    <row r="253" spans="1:14" s="11" customFormat="1" ht="26.25" customHeight="1">
      <c r="A253" s="301" t="s">
        <v>1040</v>
      </c>
      <c r="B253" s="308" t="s">
        <v>1424</v>
      </c>
      <c r="C253" s="276" t="s">
        <v>1399</v>
      </c>
      <c r="D253" s="277">
        <v>10</v>
      </c>
      <c r="E253" s="278">
        <v>33</v>
      </c>
      <c r="F253" s="239">
        <f t="shared" si="67"/>
        <v>330</v>
      </c>
      <c r="G253" s="27">
        <v>450</v>
      </c>
      <c r="H253" s="240">
        <f t="shared" si="68"/>
        <v>4500</v>
      </c>
      <c r="I253" s="241">
        <f t="shared" si="69"/>
        <v>4830</v>
      </c>
      <c r="J253" s="241">
        <f t="shared" si="70"/>
        <v>25</v>
      </c>
      <c r="K253" s="241">
        <f t="shared" si="71"/>
        <v>1207.5</v>
      </c>
      <c r="L253" s="241">
        <f t="shared" si="72"/>
        <v>6037.5</v>
      </c>
      <c r="M253" s="322"/>
      <c r="N253" s="245">
        <f t="shared" si="53"/>
        <v>5</v>
      </c>
    </row>
    <row r="254" spans="1:14" s="11" customFormat="1" ht="26.25" customHeight="1">
      <c r="A254" s="301" t="s">
        <v>1041</v>
      </c>
      <c r="B254" s="308" t="s">
        <v>1425</v>
      </c>
      <c r="C254" s="276" t="s">
        <v>1399</v>
      </c>
      <c r="D254" s="277">
        <v>20</v>
      </c>
      <c r="E254" s="278">
        <v>33</v>
      </c>
      <c r="F254" s="239">
        <f t="shared" si="67"/>
        <v>660</v>
      </c>
      <c r="G254" s="27">
        <v>1000</v>
      </c>
      <c r="H254" s="240">
        <f t="shared" si="68"/>
        <v>20000</v>
      </c>
      <c r="I254" s="241">
        <f t="shared" si="69"/>
        <v>20660</v>
      </c>
      <c r="J254" s="241">
        <f t="shared" si="70"/>
        <v>25</v>
      </c>
      <c r="K254" s="241">
        <f t="shared" si="71"/>
        <v>5165</v>
      </c>
      <c r="L254" s="241">
        <f t="shared" si="72"/>
        <v>25825</v>
      </c>
      <c r="M254" s="322"/>
      <c r="N254" s="245">
        <f t="shared" si="53"/>
        <v>5</v>
      </c>
    </row>
    <row r="255" spans="1:14" s="11" customFormat="1" ht="26.25" customHeight="1">
      <c r="A255" s="301" t="s">
        <v>1042</v>
      </c>
      <c r="B255" s="308" t="s">
        <v>1426</v>
      </c>
      <c r="C255" s="276" t="s">
        <v>1399</v>
      </c>
      <c r="D255" s="277">
        <v>10</v>
      </c>
      <c r="E255" s="278">
        <v>11</v>
      </c>
      <c r="F255" s="239">
        <f t="shared" si="67"/>
        <v>110</v>
      </c>
      <c r="G255" s="27">
        <v>495</v>
      </c>
      <c r="H255" s="240">
        <f t="shared" si="68"/>
        <v>4950</v>
      </c>
      <c r="I255" s="241">
        <f t="shared" si="69"/>
        <v>5060</v>
      </c>
      <c r="J255" s="241">
        <f t="shared" si="70"/>
        <v>25</v>
      </c>
      <c r="K255" s="241">
        <f t="shared" si="71"/>
        <v>1265</v>
      </c>
      <c r="L255" s="241">
        <f t="shared" si="72"/>
        <v>6325</v>
      </c>
      <c r="M255" s="322"/>
      <c r="N255" s="245">
        <f t="shared" si="53"/>
        <v>5</v>
      </c>
    </row>
    <row r="256" spans="1:14" s="11" customFormat="1" ht="19.5" customHeight="1">
      <c r="A256" s="301" t="s">
        <v>1043</v>
      </c>
      <c r="B256" s="308" t="s">
        <v>1427</v>
      </c>
      <c r="C256" s="276" t="s">
        <v>1399</v>
      </c>
      <c r="D256" s="277">
        <v>20</v>
      </c>
      <c r="E256" s="278">
        <v>11</v>
      </c>
      <c r="F256" s="239">
        <f t="shared" si="67"/>
        <v>220</v>
      </c>
      <c r="G256" s="27">
        <v>100</v>
      </c>
      <c r="H256" s="240">
        <f t="shared" si="68"/>
        <v>2000</v>
      </c>
      <c r="I256" s="241">
        <f t="shared" si="69"/>
        <v>2220</v>
      </c>
      <c r="J256" s="241">
        <f t="shared" si="70"/>
        <v>25</v>
      </c>
      <c r="K256" s="241">
        <f t="shared" si="71"/>
        <v>555</v>
      </c>
      <c r="L256" s="241">
        <f t="shared" si="72"/>
        <v>2775</v>
      </c>
      <c r="M256" s="322"/>
      <c r="N256" s="245">
        <f t="shared" si="53"/>
        <v>5</v>
      </c>
    </row>
    <row r="257" spans="1:14" s="11" customFormat="1" ht="19.5" customHeight="1">
      <c r="A257" s="301" t="s">
        <v>1044</v>
      </c>
      <c r="B257" s="308" t="s">
        <v>1428</v>
      </c>
      <c r="C257" s="276" t="s">
        <v>1399</v>
      </c>
      <c r="D257" s="277">
        <v>20</v>
      </c>
      <c r="E257" s="278">
        <v>66</v>
      </c>
      <c r="F257" s="239">
        <f t="shared" si="67"/>
        <v>1320</v>
      </c>
      <c r="G257" s="27">
        <v>275</v>
      </c>
      <c r="H257" s="240">
        <f t="shared" si="68"/>
        <v>5500</v>
      </c>
      <c r="I257" s="241">
        <f t="shared" si="69"/>
        <v>6820</v>
      </c>
      <c r="J257" s="241">
        <f t="shared" si="70"/>
        <v>25</v>
      </c>
      <c r="K257" s="241">
        <f t="shared" si="71"/>
        <v>1705</v>
      </c>
      <c r="L257" s="241">
        <f t="shared" si="72"/>
        <v>8525</v>
      </c>
      <c r="M257" s="322"/>
      <c r="N257" s="245">
        <f t="shared" si="53"/>
        <v>5</v>
      </c>
    </row>
    <row r="258" spans="1:14" s="11" customFormat="1" ht="19.5" customHeight="1">
      <c r="A258" s="301" t="s">
        <v>1045</v>
      </c>
      <c r="B258" s="308" t="s">
        <v>1429</v>
      </c>
      <c r="C258" s="276" t="s">
        <v>1399</v>
      </c>
      <c r="D258" s="277">
        <v>10</v>
      </c>
      <c r="E258" s="278">
        <v>27.5</v>
      </c>
      <c r="F258" s="239">
        <f t="shared" si="67"/>
        <v>275</v>
      </c>
      <c r="G258" s="27">
        <v>330</v>
      </c>
      <c r="H258" s="240">
        <f t="shared" si="68"/>
        <v>3300</v>
      </c>
      <c r="I258" s="241">
        <f t="shared" si="69"/>
        <v>3575</v>
      </c>
      <c r="J258" s="241">
        <f t="shared" si="70"/>
        <v>25</v>
      </c>
      <c r="K258" s="241">
        <f t="shared" si="71"/>
        <v>893.75</v>
      </c>
      <c r="L258" s="241">
        <f t="shared" si="72"/>
        <v>4468.75</v>
      </c>
      <c r="M258" s="322"/>
      <c r="N258" s="245">
        <f t="shared" si="53"/>
        <v>5</v>
      </c>
    </row>
    <row r="259" spans="1:14" s="11" customFormat="1" ht="19.5" customHeight="1">
      <c r="A259" s="301" t="s">
        <v>1046</v>
      </c>
      <c r="B259" s="308" t="s">
        <v>1475</v>
      </c>
      <c r="C259" s="276" t="s">
        <v>1399</v>
      </c>
      <c r="D259" s="277">
        <v>10</v>
      </c>
      <c r="E259" s="278">
        <v>33</v>
      </c>
      <c r="F259" s="239">
        <f t="shared" si="67"/>
        <v>330</v>
      </c>
      <c r="G259" s="27">
        <v>440</v>
      </c>
      <c r="H259" s="240">
        <f t="shared" si="68"/>
        <v>4400</v>
      </c>
      <c r="I259" s="241">
        <f t="shared" si="69"/>
        <v>4730</v>
      </c>
      <c r="J259" s="241">
        <f t="shared" si="70"/>
        <v>25</v>
      </c>
      <c r="K259" s="241">
        <f t="shared" si="71"/>
        <v>1182.5</v>
      </c>
      <c r="L259" s="241">
        <f t="shared" si="72"/>
        <v>5912.5</v>
      </c>
      <c r="M259" s="322"/>
      <c r="N259" s="245">
        <f t="shared" si="53"/>
        <v>5</v>
      </c>
    </row>
    <row r="260" spans="1:14" s="11" customFormat="1" ht="19.5" customHeight="1">
      <c r="A260" s="301" t="s">
        <v>1883</v>
      </c>
      <c r="B260" s="308" t="s">
        <v>1430</v>
      </c>
      <c r="C260" s="276" t="s">
        <v>1399</v>
      </c>
      <c r="D260" s="277">
        <v>10</v>
      </c>
      <c r="E260" s="278">
        <v>27.5</v>
      </c>
      <c r="F260" s="239">
        <f t="shared" si="67"/>
        <v>275</v>
      </c>
      <c r="G260" s="27">
        <v>250</v>
      </c>
      <c r="H260" s="240">
        <f t="shared" si="68"/>
        <v>2500</v>
      </c>
      <c r="I260" s="241">
        <f t="shared" si="69"/>
        <v>2775</v>
      </c>
      <c r="J260" s="241">
        <f t="shared" si="70"/>
        <v>25</v>
      </c>
      <c r="K260" s="241">
        <f t="shared" si="71"/>
        <v>693.75</v>
      </c>
      <c r="L260" s="241">
        <f t="shared" si="72"/>
        <v>3468.75</v>
      </c>
      <c r="M260" s="322"/>
      <c r="N260" s="245">
        <f t="shared" si="53"/>
        <v>5</v>
      </c>
    </row>
    <row r="261" spans="1:14" s="11" customFormat="1" ht="26.25" customHeight="1">
      <c r="A261" s="301" t="s">
        <v>1884</v>
      </c>
      <c r="B261" s="308" t="s">
        <v>1431</v>
      </c>
      <c r="C261" s="276" t="s">
        <v>1399</v>
      </c>
      <c r="D261" s="277">
        <v>10</v>
      </c>
      <c r="E261" s="278">
        <v>27.5</v>
      </c>
      <c r="F261" s="239">
        <f t="shared" si="67"/>
        <v>275</v>
      </c>
      <c r="G261" s="27">
        <v>480</v>
      </c>
      <c r="H261" s="240">
        <f t="shared" si="68"/>
        <v>4800</v>
      </c>
      <c r="I261" s="241">
        <f t="shared" si="69"/>
        <v>5075</v>
      </c>
      <c r="J261" s="241">
        <f t="shared" si="70"/>
        <v>25</v>
      </c>
      <c r="K261" s="241">
        <f t="shared" si="71"/>
        <v>1268.75</v>
      </c>
      <c r="L261" s="241">
        <f t="shared" si="72"/>
        <v>6343.75</v>
      </c>
      <c r="M261" s="322"/>
      <c r="N261" s="245">
        <f t="shared" si="53"/>
        <v>5</v>
      </c>
    </row>
    <row r="262" spans="1:14" s="11" customFormat="1" ht="18.75" customHeight="1">
      <c r="A262" s="301" t="s">
        <v>2058</v>
      </c>
      <c r="B262" s="308" t="s">
        <v>1483</v>
      </c>
      <c r="C262" s="276" t="s">
        <v>1399</v>
      </c>
      <c r="D262" s="277">
        <v>20</v>
      </c>
      <c r="E262" s="278">
        <v>27.5</v>
      </c>
      <c r="F262" s="239">
        <f t="shared" si="67"/>
        <v>550</v>
      </c>
      <c r="G262" s="27">
        <v>60</v>
      </c>
      <c r="H262" s="240">
        <f t="shared" si="68"/>
        <v>1200</v>
      </c>
      <c r="I262" s="241">
        <f t="shared" si="69"/>
        <v>1750</v>
      </c>
      <c r="J262" s="241">
        <f t="shared" si="70"/>
        <v>25</v>
      </c>
      <c r="K262" s="241">
        <f t="shared" si="71"/>
        <v>437.5</v>
      </c>
      <c r="L262" s="241">
        <f t="shared" si="72"/>
        <v>2187.5</v>
      </c>
      <c r="M262" s="322"/>
      <c r="N262" s="245">
        <f t="shared" si="53"/>
        <v>5</v>
      </c>
    </row>
    <row r="263" spans="1:14" s="11" customFormat="1" ht="26.25" customHeight="1">
      <c r="A263" s="301" t="s">
        <v>2059</v>
      </c>
      <c r="B263" s="308" t="s">
        <v>1432</v>
      </c>
      <c r="C263" s="276" t="s">
        <v>1399</v>
      </c>
      <c r="D263" s="277">
        <v>10</v>
      </c>
      <c r="E263" s="278">
        <v>27.5</v>
      </c>
      <c r="F263" s="239">
        <f t="shared" si="67"/>
        <v>275</v>
      </c>
      <c r="G263" s="27">
        <v>250</v>
      </c>
      <c r="H263" s="240">
        <f t="shared" si="68"/>
        <v>2500</v>
      </c>
      <c r="I263" s="241">
        <f t="shared" si="69"/>
        <v>2775</v>
      </c>
      <c r="J263" s="241">
        <f t="shared" si="70"/>
        <v>25</v>
      </c>
      <c r="K263" s="241">
        <f t="shared" si="71"/>
        <v>693.75</v>
      </c>
      <c r="L263" s="241">
        <f t="shared" si="72"/>
        <v>3468.75</v>
      </c>
      <c r="M263" s="322"/>
      <c r="N263" s="245">
        <f t="shared" si="53"/>
        <v>5</v>
      </c>
    </row>
    <row r="264" spans="1:14" s="11" customFormat="1" ht="21.75" customHeight="1">
      <c r="A264" s="301" t="s">
        <v>2060</v>
      </c>
      <c r="B264" s="308" t="s">
        <v>1477</v>
      </c>
      <c r="C264" s="276" t="s">
        <v>1399</v>
      </c>
      <c r="D264" s="277">
        <v>10</v>
      </c>
      <c r="E264" s="278">
        <v>27.5</v>
      </c>
      <c r="F264" s="239">
        <f t="shared" si="67"/>
        <v>275</v>
      </c>
      <c r="G264" s="27">
        <v>390</v>
      </c>
      <c r="H264" s="240">
        <f t="shared" si="68"/>
        <v>3900</v>
      </c>
      <c r="I264" s="241">
        <f t="shared" si="69"/>
        <v>4175</v>
      </c>
      <c r="J264" s="241">
        <f t="shared" si="70"/>
        <v>25</v>
      </c>
      <c r="K264" s="241">
        <f t="shared" si="71"/>
        <v>1043.75</v>
      </c>
      <c r="L264" s="241">
        <f t="shared" si="72"/>
        <v>5218.75</v>
      </c>
      <c r="M264" s="322"/>
      <c r="N264" s="245">
        <f t="shared" si="53"/>
        <v>5</v>
      </c>
    </row>
    <row r="265" spans="1:14" s="11" customFormat="1" ht="21.75" customHeight="1">
      <c r="A265" s="301" t="s">
        <v>2061</v>
      </c>
      <c r="B265" s="308" t="s">
        <v>1476</v>
      </c>
      <c r="C265" s="276" t="s">
        <v>1399</v>
      </c>
      <c r="D265" s="277">
        <v>20</v>
      </c>
      <c r="E265" s="278">
        <v>27.5</v>
      </c>
      <c r="F265" s="239">
        <f t="shared" si="67"/>
        <v>550</v>
      </c>
      <c r="G265" s="27">
        <v>380</v>
      </c>
      <c r="H265" s="240">
        <f t="shared" si="68"/>
        <v>7600</v>
      </c>
      <c r="I265" s="241">
        <f t="shared" si="69"/>
        <v>8150</v>
      </c>
      <c r="J265" s="241">
        <f t="shared" si="70"/>
        <v>25</v>
      </c>
      <c r="K265" s="241">
        <f t="shared" si="71"/>
        <v>2037.5</v>
      </c>
      <c r="L265" s="241">
        <f t="shared" si="72"/>
        <v>10187.5</v>
      </c>
      <c r="M265" s="322"/>
      <c r="N265" s="245">
        <f t="shared" si="53"/>
        <v>5</v>
      </c>
    </row>
    <row r="266" spans="1:14" s="11" customFormat="1" ht="53.25" customHeight="1">
      <c r="A266" s="301" t="s">
        <v>2062</v>
      </c>
      <c r="B266" s="308" t="s">
        <v>1433</v>
      </c>
      <c r="C266" s="276" t="s">
        <v>1399</v>
      </c>
      <c r="D266" s="277">
        <v>30</v>
      </c>
      <c r="E266" s="278">
        <v>15</v>
      </c>
      <c r="F266" s="239">
        <f t="shared" si="67"/>
        <v>450</v>
      </c>
      <c r="G266" s="119">
        <v>60</v>
      </c>
      <c r="H266" s="240">
        <f t="shared" si="68"/>
        <v>1800</v>
      </c>
      <c r="I266" s="241">
        <f t="shared" si="69"/>
        <v>2250</v>
      </c>
      <c r="J266" s="241">
        <f t="shared" si="70"/>
        <v>25</v>
      </c>
      <c r="K266" s="241">
        <f t="shared" si="71"/>
        <v>562.5</v>
      </c>
      <c r="L266" s="241">
        <f t="shared" si="72"/>
        <v>2812.5</v>
      </c>
      <c r="M266" s="322"/>
      <c r="N266" s="245">
        <f t="shared" si="53"/>
        <v>5</v>
      </c>
    </row>
    <row r="267" spans="1:14" s="11" customFormat="1" ht="53.25" customHeight="1">
      <c r="A267" s="301" t="s">
        <v>2063</v>
      </c>
      <c r="B267" s="308" t="s">
        <v>1434</v>
      </c>
      <c r="C267" s="276" t="s">
        <v>1399</v>
      </c>
      <c r="D267" s="277">
        <v>30</v>
      </c>
      <c r="E267" s="278">
        <v>15</v>
      </c>
      <c r="F267" s="239">
        <f t="shared" si="67"/>
        <v>450</v>
      </c>
      <c r="G267" s="119">
        <v>80</v>
      </c>
      <c r="H267" s="240">
        <f t="shared" si="68"/>
        <v>2400</v>
      </c>
      <c r="I267" s="241">
        <f t="shared" si="69"/>
        <v>2850</v>
      </c>
      <c r="J267" s="241">
        <f t="shared" si="70"/>
        <v>25</v>
      </c>
      <c r="K267" s="241">
        <f t="shared" si="71"/>
        <v>712.5</v>
      </c>
      <c r="L267" s="241">
        <f t="shared" si="72"/>
        <v>3562.5</v>
      </c>
      <c r="M267" s="322"/>
      <c r="N267" s="245">
        <f t="shared" si="53"/>
        <v>5</v>
      </c>
    </row>
    <row r="268" spans="1:14" s="11" customFormat="1" ht="42.75" customHeight="1">
      <c r="A268" s="301" t="s">
        <v>2064</v>
      </c>
      <c r="B268" s="308" t="s">
        <v>1435</v>
      </c>
      <c r="C268" s="276" t="s">
        <v>1399</v>
      </c>
      <c r="D268" s="277">
        <v>30</v>
      </c>
      <c r="E268" s="278">
        <v>15</v>
      </c>
      <c r="F268" s="239">
        <f t="shared" si="67"/>
        <v>450</v>
      </c>
      <c r="G268" s="119">
        <v>70</v>
      </c>
      <c r="H268" s="240">
        <f t="shared" si="68"/>
        <v>2100</v>
      </c>
      <c r="I268" s="241">
        <f t="shared" si="69"/>
        <v>2550</v>
      </c>
      <c r="J268" s="241">
        <f t="shared" si="70"/>
        <v>25</v>
      </c>
      <c r="K268" s="241">
        <f t="shared" si="71"/>
        <v>637.5</v>
      </c>
      <c r="L268" s="241">
        <f t="shared" si="72"/>
        <v>3187.5</v>
      </c>
      <c r="M268" s="322"/>
      <c r="N268" s="245">
        <f aca="true" t="shared" si="73" ref="N268:N331">LEN(A268)</f>
        <v>5</v>
      </c>
    </row>
    <row r="269" spans="1:14" s="11" customFormat="1" ht="42.75" customHeight="1">
      <c r="A269" s="301" t="s">
        <v>2065</v>
      </c>
      <c r="B269" s="308" t="s">
        <v>1436</v>
      </c>
      <c r="C269" s="276" t="s">
        <v>1399</v>
      </c>
      <c r="D269" s="277">
        <v>30</v>
      </c>
      <c r="E269" s="278">
        <v>15</v>
      </c>
      <c r="F269" s="239">
        <f t="shared" si="67"/>
        <v>450</v>
      </c>
      <c r="G269" s="27">
        <v>70</v>
      </c>
      <c r="H269" s="240">
        <f t="shared" si="68"/>
        <v>2100</v>
      </c>
      <c r="I269" s="241">
        <f t="shared" si="69"/>
        <v>2550</v>
      </c>
      <c r="J269" s="241">
        <f t="shared" si="70"/>
        <v>25</v>
      </c>
      <c r="K269" s="241">
        <f t="shared" si="71"/>
        <v>637.5</v>
      </c>
      <c r="L269" s="241">
        <f t="shared" si="72"/>
        <v>3187.5</v>
      </c>
      <c r="M269" s="322"/>
      <c r="N269" s="245">
        <f t="shared" si="73"/>
        <v>5</v>
      </c>
    </row>
    <row r="270" spans="1:14" s="11" customFormat="1" ht="26.25" customHeight="1">
      <c r="A270" s="301" t="s">
        <v>2066</v>
      </c>
      <c r="B270" s="308" t="s">
        <v>1437</v>
      </c>
      <c r="C270" s="276" t="s">
        <v>1399</v>
      </c>
      <c r="D270" s="277">
        <v>30</v>
      </c>
      <c r="E270" s="278">
        <v>30</v>
      </c>
      <c r="F270" s="239">
        <f t="shared" si="67"/>
        <v>900</v>
      </c>
      <c r="G270" s="27">
        <v>200</v>
      </c>
      <c r="H270" s="240">
        <f t="shared" si="68"/>
        <v>6000</v>
      </c>
      <c r="I270" s="241">
        <f t="shared" si="69"/>
        <v>6900</v>
      </c>
      <c r="J270" s="241">
        <f t="shared" si="70"/>
        <v>25</v>
      </c>
      <c r="K270" s="241">
        <f t="shared" si="71"/>
        <v>1725</v>
      </c>
      <c r="L270" s="241">
        <f t="shared" si="72"/>
        <v>8625</v>
      </c>
      <c r="M270" s="322"/>
      <c r="N270" s="245">
        <f t="shared" si="73"/>
        <v>5</v>
      </c>
    </row>
    <row r="271" spans="1:14" s="11" customFormat="1" ht="26.25" customHeight="1">
      <c r="A271" s="301" t="s">
        <v>2067</v>
      </c>
      <c r="B271" s="308" t="s">
        <v>811</v>
      </c>
      <c r="C271" s="276" t="s">
        <v>1414</v>
      </c>
      <c r="D271" s="277">
        <v>10</v>
      </c>
      <c r="E271" s="278">
        <v>30</v>
      </c>
      <c r="F271" s="239">
        <f t="shared" si="67"/>
        <v>300</v>
      </c>
      <c r="G271" s="27">
        <v>800</v>
      </c>
      <c r="H271" s="240">
        <f t="shared" si="68"/>
        <v>8000</v>
      </c>
      <c r="I271" s="241">
        <f t="shared" si="69"/>
        <v>8300</v>
      </c>
      <c r="J271" s="241">
        <f t="shared" si="70"/>
        <v>25</v>
      </c>
      <c r="K271" s="241">
        <f t="shared" si="71"/>
        <v>2075</v>
      </c>
      <c r="L271" s="241">
        <f t="shared" si="72"/>
        <v>10375</v>
      </c>
      <c r="M271" s="322"/>
      <c r="N271" s="245">
        <f t="shared" si="73"/>
        <v>5</v>
      </c>
    </row>
    <row r="272" spans="1:14" s="11" customFormat="1" ht="38.25" customHeight="1">
      <c r="A272" s="301" t="s">
        <v>2068</v>
      </c>
      <c r="B272" s="308" t="s">
        <v>1438</v>
      </c>
      <c r="C272" s="276" t="s">
        <v>1399</v>
      </c>
      <c r="D272" s="277">
        <v>30</v>
      </c>
      <c r="E272" s="278">
        <v>30</v>
      </c>
      <c r="F272" s="239">
        <f t="shared" si="67"/>
        <v>900</v>
      </c>
      <c r="G272" s="27">
        <v>220</v>
      </c>
      <c r="H272" s="240">
        <f t="shared" si="68"/>
        <v>6600</v>
      </c>
      <c r="I272" s="241">
        <f t="shared" si="69"/>
        <v>7500</v>
      </c>
      <c r="J272" s="241">
        <f t="shared" si="70"/>
        <v>25</v>
      </c>
      <c r="K272" s="241">
        <f t="shared" si="71"/>
        <v>1875</v>
      </c>
      <c r="L272" s="241">
        <f t="shared" si="72"/>
        <v>9375</v>
      </c>
      <c r="M272" s="322"/>
      <c r="N272" s="245">
        <f t="shared" si="73"/>
        <v>5</v>
      </c>
    </row>
    <row r="273" spans="1:14" s="11" customFormat="1" ht="18.75" customHeight="1">
      <c r="A273" s="301" t="s">
        <v>2069</v>
      </c>
      <c r="B273" s="308" t="s">
        <v>1494</v>
      </c>
      <c r="C273" s="276" t="s">
        <v>1397</v>
      </c>
      <c r="D273" s="277">
        <v>13.5</v>
      </c>
      <c r="E273" s="278">
        <v>30</v>
      </c>
      <c r="F273" s="239">
        <f t="shared" si="67"/>
        <v>405</v>
      </c>
      <c r="G273" s="27">
        <v>350</v>
      </c>
      <c r="H273" s="240">
        <f t="shared" si="68"/>
        <v>4725</v>
      </c>
      <c r="I273" s="241">
        <f t="shared" si="69"/>
        <v>5130</v>
      </c>
      <c r="J273" s="241">
        <f t="shared" si="70"/>
        <v>25</v>
      </c>
      <c r="K273" s="241">
        <f t="shared" si="71"/>
        <v>1282.5</v>
      </c>
      <c r="L273" s="241">
        <f t="shared" si="72"/>
        <v>6412.5</v>
      </c>
      <c r="M273" s="322"/>
      <c r="N273" s="245">
        <f t="shared" si="73"/>
        <v>5</v>
      </c>
    </row>
    <row r="274" spans="1:14" s="11" customFormat="1" ht="18.75" customHeight="1">
      <c r="A274" s="301" t="s">
        <v>2070</v>
      </c>
      <c r="B274" s="308" t="s">
        <v>1439</v>
      </c>
      <c r="C274" s="276" t="s">
        <v>1414</v>
      </c>
      <c r="D274" s="277">
        <v>30</v>
      </c>
      <c r="E274" s="278">
        <v>30</v>
      </c>
      <c r="F274" s="239">
        <f t="shared" si="67"/>
        <v>900</v>
      </c>
      <c r="G274" s="27">
        <v>165</v>
      </c>
      <c r="H274" s="240">
        <f t="shared" si="68"/>
        <v>4950</v>
      </c>
      <c r="I274" s="241">
        <f t="shared" si="69"/>
        <v>5850</v>
      </c>
      <c r="J274" s="241">
        <f t="shared" si="70"/>
        <v>25</v>
      </c>
      <c r="K274" s="241">
        <f t="shared" si="71"/>
        <v>1462.5</v>
      </c>
      <c r="L274" s="241">
        <f t="shared" si="72"/>
        <v>7312.5</v>
      </c>
      <c r="M274" s="322"/>
      <c r="N274" s="245">
        <f t="shared" si="73"/>
        <v>5</v>
      </c>
    </row>
    <row r="275" spans="1:14" s="11" customFormat="1" ht="18.75" customHeight="1">
      <c r="A275" s="301" t="s">
        <v>2071</v>
      </c>
      <c r="B275" s="308" t="s">
        <v>1440</v>
      </c>
      <c r="C275" s="276" t="s">
        <v>1414</v>
      </c>
      <c r="D275" s="277">
        <v>30</v>
      </c>
      <c r="E275" s="278">
        <v>30</v>
      </c>
      <c r="F275" s="239">
        <f t="shared" si="67"/>
        <v>900</v>
      </c>
      <c r="G275" s="27">
        <v>100</v>
      </c>
      <c r="H275" s="240">
        <f t="shared" si="68"/>
        <v>3000</v>
      </c>
      <c r="I275" s="241">
        <f t="shared" si="69"/>
        <v>3900</v>
      </c>
      <c r="J275" s="241">
        <f t="shared" si="70"/>
        <v>25</v>
      </c>
      <c r="K275" s="241">
        <f t="shared" si="71"/>
        <v>975</v>
      </c>
      <c r="L275" s="241">
        <f t="shared" si="72"/>
        <v>4875</v>
      </c>
      <c r="M275" s="322"/>
      <c r="N275" s="245">
        <f t="shared" si="73"/>
        <v>5</v>
      </c>
    </row>
    <row r="276" spans="1:14" s="11" customFormat="1" ht="26.25" customHeight="1">
      <c r="A276" s="301" t="s">
        <v>2072</v>
      </c>
      <c r="B276" s="308" t="s">
        <v>1453</v>
      </c>
      <c r="C276" s="276" t="s">
        <v>1447</v>
      </c>
      <c r="D276" s="277">
        <v>32</v>
      </c>
      <c r="E276" s="278">
        <v>165</v>
      </c>
      <c r="F276" s="239">
        <f t="shared" si="67"/>
        <v>5280</v>
      </c>
      <c r="G276" s="27">
        <v>220</v>
      </c>
      <c r="H276" s="240">
        <f t="shared" si="68"/>
        <v>7040</v>
      </c>
      <c r="I276" s="241">
        <f t="shared" si="69"/>
        <v>12320</v>
      </c>
      <c r="J276" s="241">
        <f t="shared" si="70"/>
        <v>25</v>
      </c>
      <c r="K276" s="241">
        <f t="shared" si="71"/>
        <v>3080</v>
      </c>
      <c r="L276" s="241">
        <f t="shared" si="72"/>
        <v>15400</v>
      </c>
      <c r="M276" s="322"/>
      <c r="N276" s="245">
        <f t="shared" si="73"/>
        <v>5</v>
      </c>
    </row>
    <row r="277" spans="1:14" s="11" customFormat="1" ht="26.25" customHeight="1">
      <c r="A277" s="301" t="s">
        <v>2073</v>
      </c>
      <c r="B277" s="308" t="s">
        <v>1454</v>
      </c>
      <c r="C277" s="276" t="s">
        <v>1414</v>
      </c>
      <c r="D277" s="277">
        <v>10</v>
      </c>
      <c r="E277" s="278">
        <v>165</v>
      </c>
      <c r="F277" s="239">
        <f t="shared" si="67"/>
        <v>1650</v>
      </c>
      <c r="G277" s="27">
        <v>440</v>
      </c>
      <c r="H277" s="240">
        <f t="shared" si="68"/>
        <v>4400</v>
      </c>
      <c r="I277" s="241">
        <f t="shared" si="69"/>
        <v>6050</v>
      </c>
      <c r="J277" s="241">
        <f t="shared" si="70"/>
        <v>25</v>
      </c>
      <c r="K277" s="241">
        <f t="shared" si="71"/>
        <v>1512.5</v>
      </c>
      <c r="L277" s="241">
        <f t="shared" si="72"/>
        <v>7562.5</v>
      </c>
      <c r="M277" s="322"/>
      <c r="N277" s="245">
        <f t="shared" si="73"/>
        <v>5</v>
      </c>
    </row>
    <row r="278" spans="1:14" s="11" customFormat="1" ht="39" customHeight="1">
      <c r="A278" s="301" t="s">
        <v>2074</v>
      </c>
      <c r="B278" s="308" t="s">
        <v>1455</v>
      </c>
      <c r="C278" s="276" t="s">
        <v>1447</v>
      </c>
      <c r="D278" s="277">
        <v>21</v>
      </c>
      <c r="E278" s="278">
        <v>165</v>
      </c>
      <c r="F278" s="239">
        <f t="shared" si="67"/>
        <v>3465</v>
      </c>
      <c r="G278" s="27">
        <v>220</v>
      </c>
      <c r="H278" s="240">
        <f t="shared" si="68"/>
        <v>4620</v>
      </c>
      <c r="I278" s="241">
        <f t="shared" si="69"/>
        <v>8085</v>
      </c>
      <c r="J278" s="241">
        <f t="shared" si="70"/>
        <v>25</v>
      </c>
      <c r="K278" s="241">
        <f t="shared" si="71"/>
        <v>2021.25</v>
      </c>
      <c r="L278" s="241">
        <f t="shared" si="72"/>
        <v>10106.25</v>
      </c>
      <c r="M278" s="322"/>
      <c r="N278" s="245">
        <f t="shared" si="73"/>
        <v>5</v>
      </c>
    </row>
    <row r="279" spans="1:14" s="11" customFormat="1" ht="19.5" customHeight="1">
      <c r="A279" s="301" t="s">
        <v>2075</v>
      </c>
      <c r="B279" s="308" t="s">
        <v>1468</v>
      </c>
      <c r="C279" s="276" t="s">
        <v>1447</v>
      </c>
      <c r="D279" s="277">
        <v>10</v>
      </c>
      <c r="E279" s="278">
        <v>165</v>
      </c>
      <c r="F279" s="239">
        <f t="shared" si="67"/>
        <v>1650</v>
      </c>
      <c r="G279" s="27">
        <v>275</v>
      </c>
      <c r="H279" s="240">
        <f t="shared" si="68"/>
        <v>2750</v>
      </c>
      <c r="I279" s="241">
        <f t="shared" si="69"/>
        <v>4400</v>
      </c>
      <c r="J279" s="241">
        <f t="shared" si="70"/>
        <v>25</v>
      </c>
      <c r="K279" s="241">
        <f t="shared" si="71"/>
        <v>1100</v>
      </c>
      <c r="L279" s="241">
        <f t="shared" si="72"/>
        <v>5500</v>
      </c>
      <c r="M279" s="322"/>
      <c r="N279" s="245">
        <f t="shared" si="73"/>
        <v>5</v>
      </c>
    </row>
    <row r="280" spans="1:14" s="11" customFormat="1" ht="26.25" customHeight="1">
      <c r="A280" s="301" t="s">
        <v>2076</v>
      </c>
      <c r="B280" s="308" t="s">
        <v>1469</v>
      </c>
      <c r="C280" s="276" t="s">
        <v>1447</v>
      </c>
      <c r="D280" s="277">
        <v>10</v>
      </c>
      <c r="E280" s="278">
        <v>165</v>
      </c>
      <c r="F280" s="239">
        <f t="shared" si="67"/>
        <v>1650</v>
      </c>
      <c r="G280" s="27">
        <v>330</v>
      </c>
      <c r="H280" s="240">
        <f t="shared" si="68"/>
        <v>3300</v>
      </c>
      <c r="I280" s="241">
        <f t="shared" si="69"/>
        <v>4950</v>
      </c>
      <c r="J280" s="241">
        <f t="shared" si="70"/>
        <v>25</v>
      </c>
      <c r="K280" s="241">
        <f t="shared" si="71"/>
        <v>1237.5</v>
      </c>
      <c r="L280" s="241">
        <f t="shared" si="72"/>
        <v>6187.5</v>
      </c>
      <c r="M280" s="322"/>
      <c r="N280" s="245">
        <f t="shared" si="73"/>
        <v>5</v>
      </c>
    </row>
    <row r="281" spans="1:14" s="11" customFormat="1" ht="26.25" customHeight="1">
      <c r="A281" s="301" t="s">
        <v>2077</v>
      </c>
      <c r="B281" s="308" t="s">
        <v>1456</v>
      </c>
      <c r="C281" s="276" t="s">
        <v>1399</v>
      </c>
      <c r="D281" s="277">
        <v>2</v>
      </c>
      <c r="E281" s="278">
        <v>550</v>
      </c>
      <c r="F281" s="239">
        <f t="shared" si="67"/>
        <v>1100</v>
      </c>
      <c r="G281" s="27">
        <v>1100</v>
      </c>
      <c r="H281" s="240">
        <f t="shared" si="68"/>
        <v>2200</v>
      </c>
      <c r="I281" s="241">
        <f t="shared" si="69"/>
        <v>3300</v>
      </c>
      <c r="J281" s="241">
        <f t="shared" si="70"/>
        <v>25</v>
      </c>
      <c r="K281" s="241">
        <f t="shared" si="71"/>
        <v>825</v>
      </c>
      <c r="L281" s="241">
        <f t="shared" si="72"/>
        <v>4125</v>
      </c>
      <c r="M281" s="322"/>
      <c r="N281" s="245">
        <f t="shared" si="73"/>
        <v>5</v>
      </c>
    </row>
    <row r="282" spans="1:15" s="8" customFormat="1" ht="27.75" customHeight="1">
      <c r="A282" s="79">
        <v>18</v>
      </c>
      <c r="B282" s="45" t="s">
        <v>1533</v>
      </c>
      <c r="C282" s="58"/>
      <c r="D282" s="291"/>
      <c r="E282" s="95"/>
      <c r="F282" s="95"/>
      <c r="G282" s="30"/>
      <c r="H282" s="95"/>
      <c r="I282" s="242">
        <f>SUM(I284:I543)</f>
        <v>1224635.5</v>
      </c>
      <c r="J282" s="242"/>
      <c r="K282" s="242">
        <f>SUM(K284:K543)</f>
        <v>306158.96</v>
      </c>
      <c r="L282" s="242">
        <f>SUM(L284:L543)</f>
        <v>1530794.46</v>
      </c>
      <c r="M282" s="321">
        <f>L282/$C$631*100</f>
        <v>30.617</v>
      </c>
      <c r="N282" s="245">
        <f t="shared" si="73"/>
        <v>2</v>
      </c>
      <c r="O282" s="11"/>
    </row>
    <row r="283" spans="1:14" s="11" customFormat="1" ht="18.75" customHeight="1">
      <c r="A283" s="287" t="s">
        <v>1047</v>
      </c>
      <c r="B283" s="309" t="s">
        <v>1534</v>
      </c>
      <c r="C283" s="276"/>
      <c r="D283" s="277"/>
      <c r="E283" s="278"/>
      <c r="F283" s="239"/>
      <c r="G283" s="239"/>
      <c r="H283" s="239"/>
      <c r="I283" s="241"/>
      <c r="J283" s="241"/>
      <c r="K283" s="241"/>
      <c r="L283" s="241"/>
      <c r="M283" s="322"/>
      <c r="N283" s="245">
        <f t="shared" si="73"/>
        <v>5</v>
      </c>
    </row>
    <row r="284" spans="1:14" s="11" customFormat="1" ht="18.75" customHeight="1">
      <c r="A284" s="301" t="s">
        <v>1048</v>
      </c>
      <c r="B284" s="308" t="s">
        <v>1535</v>
      </c>
      <c r="C284" s="276" t="s">
        <v>1413</v>
      </c>
      <c r="D284" s="277">
        <v>220</v>
      </c>
      <c r="E284" s="278">
        <v>2</v>
      </c>
      <c r="F284" s="239">
        <f aca="true" t="shared" si="74" ref="F284:F346">ROUND(D284*E284,2)</f>
        <v>440</v>
      </c>
      <c r="G284" s="34">
        <v>7.9</v>
      </c>
      <c r="H284" s="240">
        <f aca="true" t="shared" si="75" ref="H284:H347">ROUND(D284*G284,2)</f>
        <v>1738</v>
      </c>
      <c r="I284" s="241">
        <f aca="true" t="shared" si="76" ref="I284:I347">(F284+H284)</f>
        <v>2178</v>
      </c>
      <c r="J284" s="241">
        <f aca="true" t="shared" si="77" ref="J284:J347">$J$13</f>
        <v>25</v>
      </c>
      <c r="K284" s="241">
        <f aca="true" t="shared" si="78" ref="K284:K347">ROUND(J284/100*I284,2)</f>
        <v>544.5</v>
      </c>
      <c r="L284" s="241">
        <f aca="true" t="shared" si="79" ref="L284:L347">(I284+K284)</f>
        <v>2722.5</v>
      </c>
      <c r="M284" s="322"/>
      <c r="N284" s="245">
        <f t="shared" si="73"/>
        <v>8</v>
      </c>
    </row>
    <row r="285" spans="1:14" s="11" customFormat="1" ht="18.75" customHeight="1">
      <c r="A285" s="301" t="s">
        <v>1049</v>
      </c>
      <c r="B285" s="308" t="s">
        <v>1536</v>
      </c>
      <c r="C285" s="276" t="s">
        <v>1413</v>
      </c>
      <c r="D285" s="277">
        <v>234</v>
      </c>
      <c r="E285" s="278">
        <v>2</v>
      </c>
      <c r="F285" s="239">
        <f t="shared" si="74"/>
        <v>468</v>
      </c>
      <c r="G285" s="34">
        <v>7.9</v>
      </c>
      <c r="H285" s="240">
        <f t="shared" si="75"/>
        <v>1848.6</v>
      </c>
      <c r="I285" s="241">
        <f t="shared" si="76"/>
        <v>2316.6</v>
      </c>
      <c r="J285" s="241">
        <f t="shared" si="77"/>
        <v>25</v>
      </c>
      <c r="K285" s="241">
        <f t="shared" si="78"/>
        <v>579.15</v>
      </c>
      <c r="L285" s="241">
        <f t="shared" si="79"/>
        <v>2895.75</v>
      </c>
      <c r="M285" s="322"/>
      <c r="N285" s="245">
        <f t="shared" si="73"/>
        <v>8</v>
      </c>
    </row>
    <row r="286" spans="1:14" s="11" customFormat="1" ht="18.75" customHeight="1">
      <c r="A286" s="301" t="s">
        <v>1050</v>
      </c>
      <c r="B286" s="308" t="s">
        <v>1537</v>
      </c>
      <c r="C286" s="276" t="s">
        <v>1413</v>
      </c>
      <c r="D286" s="277">
        <v>10</v>
      </c>
      <c r="E286" s="278">
        <v>2</v>
      </c>
      <c r="F286" s="239">
        <f t="shared" si="74"/>
        <v>20</v>
      </c>
      <c r="G286" s="34">
        <v>7.9</v>
      </c>
      <c r="H286" s="240">
        <f t="shared" si="75"/>
        <v>79</v>
      </c>
      <c r="I286" s="241">
        <f t="shared" si="76"/>
        <v>99</v>
      </c>
      <c r="J286" s="241">
        <f t="shared" si="77"/>
        <v>25</v>
      </c>
      <c r="K286" s="241">
        <f t="shared" si="78"/>
        <v>24.75</v>
      </c>
      <c r="L286" s="241">
        <f t="shared" si="79"/>
        <v>123.75</v>
      </c>
      <c r="M286" s="322"/>
      <c r="N286" s="245">
        <f t="shared" si="73"/>
        <v>8</v>
      </c>
    </row>
    <row r="287" spans="1:14" s="11" customFormat="1" ht="18.75" customHeight="1">
      <c r="A287" s="301" t="s">
        <v>1051</v>
      </c>
      <c r="B287" s="308" t="s">
        <v>1538</v>
      </c>
      <c r="C287" s="276" t="s">
        <v>1413</v>
      </c>
      <c r="D287" s="277">
        <v>10</v>
      </c>
      <c r="E287" s="278">
        <v>2</v>
      </c>
      <c r="F287" s="239">
        <f t="shared" si="74"/>
        <v>20</v>
      </c>
      <c r="G287" s="34">
        <v>7.9</v>
      </c>
      <c r="H287" s="240">
        <f t="shared" si="75"/>
        <v>79</v>
      </c>
      <c r="I287" s="241">
        <f t="shared" si="76"/>
        <v>99</v>
      </c>
      <c r="J287" s="241">
        <f t="shared" si="77"/>
        <v>25</v>
      </c>
      <c r="K287" s="241">
        <f t="shared" si="78"/>
        <v>24.75</v>
      </c>
      <c r="L287" s="241">
        <f t="shared" si="79"/>
        <v>123.75</v>
      </c>
      <c r="M287" s="322"/>
      <c r="N287" s="245">
        <f t="shared" si="73"/>
        <v>8</v>
      </c>
    </row>
    <row r="288" spans="1:14" s="11" customFormat="1" ht="18.75" customHeight="1">
      <c r="A288" s="301" t="s">
        <v>1052</v>
      </c>
      <c r="B288" s="308" t="s">
        <v>1539</v>
      </c>
      <c r="C288" s="276" t="s">
        <v>1413</v>
      </c>
      <c r="D288" s="277">
        <v>10</v>
      </c>
      <c r="E288" s="278">
        <v>2</v>
      </c>
      <c r="F288" s="239">
        <f t="shared" si="74"/>
        <v>20</v>
      </c>
      <c r="G288" s="34">
        <v>7.9</v>
      </c>
      <c r="H288" s="240">
        <f t="shared" si="75"/>
        <v>79</v>
      </c>
      <c r="I288" s="241">
        <f t="shared" si="76"/>
        <v>99</v>
      </c>
      <c r="J288" s="241">
        <f t="shared" si="77"/>
        <v>25</v>
      </c>
      <c r="K288" s="241">
        <f t="shared" si="78"/>
        <v>24.75</v>
      </c>
      <c r="L288" s="241">
        <f t="shared" si="79"/>
        <v>123.75</v>
      </c>
      <c r="M288" s="322"/>
      <c r="N288" s="245">
        <f t="shared" si="73"/>
        <v>8</v>
      </c>
    </row>
    <row r="289" spans="1:14" s="11" customFormat="1" ht="18.75" customHeight="1">
      <c r="A289" s="301" t="s">
        <v>1053</v>
      </c>
      <c r="B289" s="308" t="s">
        <v>1540</v>
      </c>
      <c r="C289" s="276" t="s">
        <v>1413</v>
      </c>
      <c r="D289" s="277">
        <v>10</v>
      </c>
      <c r="E289" s="278">
        <v>2</v>
      </c>
      <c r="F289" s="239">
        <f t="shared" si="74"/>
        <v>20</v>
      </c>
      <c r="G289" s="34">
        <v>7.9</v>
      </c>
      <c r="H289" s="240">
        <f t="shared" si="75"/>
        <v>79</v>
      </c>
      <c r="I289" s="241">
        <f t="shared" si="76"/>
        <v>99</v>
      </c>
      <c r="J289" s="241">
        <f t="shared" si="77"/>
        <v>25</v>
      </c>
      <c r="K289" s="241">
        <f t="shared" si="78"/>
        <v>24.75</v>
      </c>
      <c r="L289" s="241">
        <f t="shared" si="79"/>
        <v>123.75</v>
      </c>
      <c r="M289" s="322"/>
      <c r="N289" s="245">
        <f t="shared" si="73"/>
        <v>8</v>
      </c>
    </row>
    <row r="290" spans="1:14" s="11" customFormat="1" ht="18.75" customHeight="1">
      <c r="A290" s="301" t="s">
        <v>1054</v>
      </c>
      <c r="B290" s="308" t="s">
        <v>1541</v>
      </c>
      <c r="C290" s="276" t="s">
        <v>1413</v>
      </c>
      <c r="D290" s="277">
        <v>10</v>
      </c>
      <c r="E290" s="278">
        <v>3.5</v>
      </c>
      <c r="F290" s="239">
        <f t="shared" si="74"/>
        <v>35</v>
      </c>
      <c r="G290" s="22">
        <v>56.7</v>
      </c>
      <c r="H290" s="240">
        <f t="shared" si="75"/>
        <v>567</v>
      </c>
      <c r="I290" s="241">
        <f t="shared" si="76"/>
        <v>602</v>
      </c>
      <c r="J290" s="241">
        <f t="shared" si="77"/>
        <v>25</v>
      </c>
      <c r="K290" s="241">
        <f t="shared" si="78"/>
        <v>150.5</v>
      </c>
      <c r="L290" s="241">
        <f t="shared" si="79"/>
        <v>752.5</v>
      </c>
      <c r="M290" s="322"/>
      <c r="N290" s="245">
        <f t="shared" si="73"/>
        <v>8</v>
      </c>
    </row>
    <row r="291" spans="1:14" s="11" customFormat="1" ht="18.75" customHeight="1">
      <c r="A291" s="301" t="s">
        <v>1055</v>
      </c>
      <c r="B291" s="308" t="s">
        <v>1542</v>
      </c>
      <c r="C291" s="276" t="s">
        <v>1413</v>
      </c>
      <c r="D291" s="277">
        <v>10</v>
      </c>
      <c r="E291" s="278">
        <v>3.5</v>
      </c>
      <c r="F291" s="239">
        <f t="shared" si="74"/>
        <v>35</v>
      </c>
      <c r="G291" s="22">
        <v>56.7</v>
      </c>
      <c r="H291" s="240">
        <f t="shared" si="75"/>
        <v>567</v>
      </c>
      <c r="I291" s="241">
        <f t="shared" si="76"/>
        <v>602</v>
      </c>
      <c r="J291" s="241">
        <f t="shared" si="77"/>
        <v>25</v>
      </c>
      <c r="K291" s="241">
        <f t="shared" si="78"/>
        <v>150.5</v>
      </c>
      <c r="L291" s="241">
        <f t="shared" si="79"/>
        <v>752.5</v>
      </c>
      <c r="M291" s="322"/>
      <c r="N291" s="245">
        <f t="shared" si="73"/>
        <v>8</v>
      </c>
    </row>
    <row r="292" spans="1:14" s="11" customFormat="1" ht="18.75" customHeight="1">
      <c r="A292" s="301" t="s">
        <v>1056</v>
      </c>
      <c r="B292" s="308" t="s">
        <v>1543</v>
      </c>
      <c r="C292" s="276" t="s">
        <v>1413</v>
      </c>
      <c r="D292" s="277">
        <v>10</v>
      </c>
      <c r="E292" s="278">
        <v>3.5</v>
      </c>
      <c r="F292" s="239">
        <f t="shared" si="74"/>
        <v>35</v>
      </c>
      <c r="G292" s="22">
        <v>56.7</v>
      </c>
      <c r="H292" s="240">
        <f t="shared" si="75"/>
        <v>567</v>
      </c>
      <c r="I292" s="241">
        <f t="shared" si="76"/>
        <v>602</v>
      </c>
      <c r="J292" s="241">
        <f t="shared" si="77"/>
        <v>25</v>
      </c>
      <c r="K292" s="241">
        <f t="shared" si="78"/>
        <v>150.5</v>
      </c>
      <c r="L292" s="241">
        <f t="shared" si="79"/>
        <v>752.5</v>
      </c>
      <c r="M292" s="322"/>
      <c r="N292" s="245">
        <f t="shared" si="73"/>
        <v>8</v>
      </c>
    </row>
    <row r="293" spans="1:14" s="11" customFormat="1" ht="18.75" customHeight="1">
      <c r="A293" s="301" t="s">
        <v>1057</v>
      </c>
      <c r="B293" s="308" t="s">
        <v>1544</v>
      </c>
      <c r="C293" s="276" t="s">
        <v>1413</v>
      </c>
      <c r="D293" s="277">
        <v>10</v>
      </c>
      <c r="E293" s="278">
        <v>3.5</v>
      </c>
      <c r="F293" s="239">
        <f t="shared" si="74"/>
        <v>35</v>
      </c>
      <c r="G293" s="22">
        <v>56.7</v>
      </c>
      <c r="H293" s="240">
        <f t="shared" si="75"/>
        <v>567</v>
      </c>
      <c r="I293" s="241">
        <f t="shared" si="76"/>
        <v>602</v>
      </c>
      <c r="J293" s="241">
        <f t="shared" si="77"/>
        <v>25</v>
      </c>
      <c r="K293" s="241">
        <f t="shared" si="78"/>
        <v>150.5</v>
      </c>
      <c r="L293" s="241">
        <f t="shared" si="79"/>
        <v>752.5</v>
      </c>
      <c r="M293" s="322"/>
      <c r="N293" s="245">
        <f t="shared" si="73"/>
        <v>8</v>
      </c>
    </row>
    <row r="294" spans="1:14" s="11" customFormat="1" ht="18.75" customHeight="1">
      <c r="A294" s="301" t="s">
        <v>1058</v>
      </c>
      <c r="B294" s="308" t="s">
        <v>1545</v>
      </c>
      <c r="C294" s="276" t="s">
        <v>1413</v>
      </c>
      <c r="D294" s="277">
        <v>10</v>
      </c>
      <c r="E294" s="278">
        <v>3.5</v>
      </c>
      <c r="F294" s="239">
        <f t="shared" si="74"/>
        <v>35</v>
      </c>
      <c r="G294" s="22">
        <v>56.7</v>
      </c>
      <c r="H294" s="240">
        <f t="shared" si="75"/>
        <v>567</v>
      </c>
      <c r="I294" s="241">
        <f t="shared" si="76"/>
        <v>602</v>
      </c>
      <c r="J294" s="241">
        <f t="shared" si="77"/>
        <v>25</v>
      </c>
      <c r="K294" s="241">
        <f t="shared" si="78"/>
        <v>150.5</v>
      </c>
      <c r="L294" s="241">
        <f t="shared" si="79"/>
        <v>752.5</v>
      </c>
      <c r="M294" s="322"/>
      <c r="N294" s="245">
        <f t="shared" si="73"/>
        <v>8</v>
      </c>
    </row>
    <row r="295" spans="1:14" s="11" customFormat="1" ht="18.75" customHeight="1">
      <c r="A295" s="301" t="s">
        <v>1059</v>
      </c>
      <c r="B295" s="308" t="s">
        <v>1546</v>
      </c>
      <c r="C295" s="276" t="s">
        <v>1413</v>
      </c>
      <c r="D295" s="277">
        <v>10</v>
      </c>
      <c r="E295" s="278">
        <v>3.5</v>
      </c>
      <c r="F295" s="239">
        <f t="shared" si="74"/>
        <v>35</v>
      </c>
      <c r="G295" s="22">
        <v>56.7</v>
      </c>
      <c r="H295" s="240">
        <f t="shared" si="75"/>
        <v>567</v>
      </c>
      <c r="I295" s="241">
        <f t="shared" si="76"/>
        <v>602</v>
      </c>
      <c r="J295" s="241">
        <f t="shared" si="77"/>
        <v>25</v>
      </c>
      <c r="K295" s="241">
        <f t="shared" si="78"/>
        <v>150.5</v>
      </c>
      <c r="L295" s="241">
        <f t="shared" si="79"/>
        <v>752.5</v>
      </c>
      <c r="M295" s="322"/>
      <c r="N295" s="245">
        <f t="shared" si="73"/>
        <v>8</v>
      </c>
    </row>
    <row r="296" spans="1:14" s="11" customFormat="1" ht="18.75" customHeight="1">
      <c r="A296" s="301" t="s">
        <v>1060</v>
      </c>
      <c r="B296" s="308" t="s">
        <v>1547</v>
      </c>
      <c r="C296" s="276" t="s">
        <v>1413</v>
      </c>
      <c r="D296" s="277">
        <v>20</v>
      </c>
      <c r="E296" s="278">
        <v>3.5</v>
      </c>
      <c r="F296" s="239">
        <f t="shared" si="74"/>
        <v>70</v>
      </c>
      <c r="G296" s="22">
        <v>56.7</v>
      </c>
      <c r="H296" s="240">
        <f t="shared" si="75"/>
        <v>1134</v>
      </c>
      <c r="I296" s="241">
        <f t="shared" si="76"/>
        <v>1204</v>
      </c>
      <c r="J296" s="241">
        <f t="shared" si="77"/>
        <v>25</v>
      </c>
      <c r="K296" s="241">
        <f t="shared" si="78"/>
        <v>301</v>
      </c>
      <c r="L296" s="241">
        <f t="shared" si="79"/>
        <v>1505</v>
      </c>
      <c r="M296" s="322"/>
      <c r="N296" s="245">
        <f t="shared" si="73"/>
        <v>8</v>
      </c>
    </row>
    <row r="297" spans="1:14" s="11" customFormat="1" ht="18.75" customHeight="1">
      <c r="A297" s="301" t="s">
        <v>1061</v>
      </c>
      <c r="B297" s="308" t="s">
        <v>1548</v>
      </c>
      <c r="C297" s="276" t="s">
        <v>1413</v>
      </c>
      <c r="D297" s="277">
        <v>10</v>
      </c>
      <c r="E297" s="278">
        <v>10</v>
      </c>
      <c r="F297" s="239">
        <f t="shared" si="74"/>
        <v>100</v>
      </c>
      <c r="G297" s="34">
        <v>65.2</v>
      </c>
      <c r="H297" s="240">
        <f t="shared" si="75"/>
        <v>652</v>
      </c>
      <c r="I297" s="241">
        <f t="shared" si="76"/>
        <v>752</v>
      </c>
      <c r="J297" s="241">
        <f t="shared" si="77"/>
        <v>25</v>
      </c>
      <c r="K297" s="241">
        <f t="shared" si="78"/>
        <v>188</v>
      </c>
      <c r="L297" s="241">
        <f t="shared" si="79"/>
        <v>940</v>
      </c>
      <c r="M297" s="322"/>
      <c r="N297" s="245">
        <f t="shared" si="73"/>
        <v>8</v>
      </c>
    </row>
    <row r="298" spans="1:14" s="11" customFormat="1" ht="18.75" customHeight="1">
      <c r="A298" s="301" t="s">
        <v>1062</v>
      </c>
      <c r="B298" s="308" t="s">
        <v>1549</v>
      </c>
      <c r="C298" s="276" t="s">
        <v>1413</v>
      </c>
      <c r="D298" s="277">
        <v>10</v>
      </c>
      <c r="E298" s="278">
        <v>10</v>
      </c>
      <c r="F298" s="239">
        <f t="shared" si="74"/>
        <v>100</v>
      </c>
      <c r="G298" s="34">
        <v>65.2</v>
      </c>
      <c r="H298" s="240">
        <f t="shared" si="75"/>
        <v>652</v>
      </c>
      <c r="I298" s="241">
        <f t="shared" si="76"/>
        <v>752</v>
      </c>
      <c r="J298" s="241">
        <f t="shared" si="77"/>
        <v>25</v>
      </c>
      <c r="K298" s="241">
        <f t="shared" si="78"/>
        <v>188</v>
      </c>
      <c r="L298" s="241">
        <f t="shared" si="79"/>
        <v>940</v>
      </c>
      <c r="M298" s="322"/>
      <c r="N298" s="245">
        <f t="shared" si="73"/>
        <v>8</v>
      </c>
    </row>
    <row r="299" spans="1:14" s="11" customFormat="1" ht="18.75" customHeight="1">
      <c r="A299" s="301" t="s">
        <v>1063</v>
      </c>
      <c r="B299" s="308" t="s">
        <v>1550</v>
      </c>
      <c r="C299" s="276" t="s">
        <v>1413</v>
      </c>
      <c r="D299" s="277">
        <v>34</v>
      </c>
      <c r="E299" s="278">
        <v>10</v>
      </c>
      <c r="F299" s="239">
        <f t="shared" si="74"/>
        <v>340</v>
      </c>
      <c r="G299" s="34">
        <v>65.2</v>
      </c>
      <c r="H299" s="240">
        <f t="shared" si="75"/>
        <v>2216.8</v>
      </c>
      <c r="I299" s="241">
        <f t="shared" si="76"/>
        <v>2556.8</v>
      </c>
      <c r="J299" s="241">
        <f t="shared" si="77"/>
        <v>25</v>
      </c>
      <c r="K299" s="241">
        <f t="shared" si="78"/>
        <v>639.2</v>
      </c>
      <c r="L299" s="241">
        <f t="shared" si="79"/>
        <v>3196</v>
      </c>
      <c r="M299" s="322"/>
      <c r="N299" s="245">
        <f t="shared" si="73"/>
        <v>8</v>
      </c>
    </row>
    <row r="300" spans="1:14" s="11" customFormat="1" ht="18.75" customHeight="1">
      <c r="A300" s="301" t="s">
        <v>1064</v>
      </c>
      <c r="B300" s="308" t="s">
        <v>1551</v>
      </c>
      <c r="C300" s="276" t="s">
        <v>1413</v>
      </c>
      <c r="D300" s="277">
        <v>10</v>
      </c>
      <c r="E300" s="278">
        <v>10</v>
      </c>
      <c r="F300" s="239">
        <f t="shared" si="74"/>
        <v>100</v>
      </c>
      <c r="G300" s="34">
        <v>65.2</v>
      </c>
      <c r="H300" s="240">
        <f t="shared" si="75"/>
        <v>652</v>
      </c>
      <c r="I300" s="241">
        <f t="shared" si="76"/>
        <v>752</v>
      </c>
      <c r="J300" s="241">
        <f t="shared" si="77"/>
        <v>25</v>
      </c>
      <c r="K300" s="241">
        <f t="shared" si="78"/>
        <v>188</v>
      </c>
      <c r="L300" s="241">
        <f t="shared" si="79"/>
        <v>940</v>
      </c>
      <c r="M300" s="322"/>
      <c r="N300" s="245">
        <f t="shared" si="73"/>
        <v>8</v>
      </c>
    </row>
    <row r="301" spans="1:14" s="11" customFormat="1" ht="18.75" customHeight="1">
      <c r="A301" s="301" t="s">
        <v>1065</v>
      </c>
      <c r="B301" s="308" t="s">
        <v>1552</v>
      </c>
      <c r="C301" s="276" t="s">
        <v>1413</v>
      </c>
      <c r="D301" s="277">
        <v>10</v>
      </c>
      <c r="E301" s="278">
        <v>10</v>
      </c>
      <c r="F301" s="239">
        <f t="shared" si="74"/>
        <v>100</v>
      </c>
      <c r="G301" s="34">
        <v>65.2</v>
      </c>
      <c r="H301" s="240">
        <f t="shared" si="75"/>
        <v>652</v>
      </c>
      <c r="I301" s="241">
        <f t="shared" si="76"/>
        <v>752</v>
      </c>
      <c r="J301" s="241">
        <f t="shared" si="77"/>
        <v>25</v>
      </c>
      <c r="K301" s="241">
        <f t="shared" si="78"/>
        <v>188</v>
      </c>
      <c r="L301" s="241">
        <f t="shared" si="79"/>
        <v>940</v>
      </c>
      <c r="M301" s="322"/>
      <c r="N301" s="245">
        <f t="shared" si="73"/>
        <v>8</v>
      </c>
    </row>
    <row r="302" spans="1:14" s="11" customFormat="1" ht="18.75" customHeight="1">
      <c r="A302" s="301" t="s">
        <v>1066</v>
      </c>
      <c r="B302" s="308" t="s">
        <v>1553</v>
      </c>
      <c r="C302" s="276" t="s">
        <v>1413</v>
      </c>
      <c r="D302" s="277">
        <v>10</v>
      </c>
      <c r="E302" s="278">
        <v>10</v>
      </c>
      <c r="F302" s="239">
        <f t="shared" si="74"/>
        <v>100</v>
      </c>
      <c r="G302" s="34">
        <v>65.2</v>
      </c>
      <c r="H302" s="240">
        <f t="shared" si="75"/>
        <v>652</v>
      </c>
      <c r="I302" s="241">
        <f t="shared" si="76"/>
        <v>752</v>
      </c>
      <c r="J302" s="241">
        <f t="shared" si="77"/>
        <v>25</v>
      </c>
      <c r="K302" s="241">
        <f t="shared" si="78"/>
        <v>188</v>
      </c>
      <c r="L302" s="241">
        <f t="shared" si="79"/>
        <v>940</v>
      </c>
      <c r="M302" s="322"/>
      <c r="N302" s="245">
        <f t="shared" si="73"/>
        <v>8</v>
      </c>
    </row>
    <row r="303" spans="1:14" s="11" customFormat="1" ht="18.75" customHeight="1">
      <c r="A303" s="301" t="s">
        <v>1067</v>
      </c>
      <c r="B303" s="308" t="s">
        <v>1554</v>
      </c>
      <c r="C303" s="276" t="s">
        <v>1413</v>
      </c>
      <c r="D303" s="277">
        <v>10</v>
      </c>
      <c r="E303" s="278">
        <v>10</v>
      </c>
      <c r="F303" s="239">
        <f t="shared" si="74"/>
        <v>100</v>
      </c>
      <c r="G303" s="34">
        <v>79.8</v>
      </c>
      <c r="H303" s="240">
        <f t="shared" si="75"/>
        <v>798</v>
      </c>
      <c r="I303" s="241">
        <f t="shared" si="76"/>
        <v>898</v>
      </c>
      <c r="J303" s="241">
        <f t="shared" si="77"/>
        <v>25</v>
      </c>
      <c r="K303" s="241">
        <f t="shared" si="78"/>
        <v>224.5</v>
      </c>
      <c r="L303" s="241">
        <f t="shared" si="79"/>
        <v>1122.5</v>
      </c>
      <c r="M303" s="322"/>
      <c r="N303" s="245">
        <f t="shared" si="73"/>
        <v>8</v>
      </c>
    </row>
    <row r="304" spans="1:14" s="11" customFormat="1" ht="18.75" customHeight="1">
      <c r="A304" s="301" t="s">
        <v>1068</v>
      </c>
      <c r="B304" s="308" t="s">
        <v>1555</v>
      </c>
      <c r="C304" s="276" t="s">
        <v>1413</v>
      </c>
      <c r="D304" s="277">
        <v>10</v>
      </c>
      <c r="E304" s="278">
        <v>10</v>
      </c>
      <c r="F304" s="239">
        <f t="shared" si="74"/>
        <v>100</v>
      </c>
      <c r="G304" s="34">
        <v>79.8</v>
      </c>
      <c r="H304" s="240">
        <f t="shared" si="75"/>
        <v>798</v>
      </c>
      <c r="I304" s="241">
        <f t="shared" si="76"/>
        <v>898</v>
      </c>
      <c r="J304" s="241">
        <f t="shared" si="77"/>
        <v>25</v>
      </c>
      <c r="K304" s="241">
        <f t="shared" si="78"/>
        <v>224.5</v>
      </c>
      <c r="L304" s="241">
        <f t="shared" si="79"/>
        <v>1122.5</v>
      </c>
      <c r="M304" s="322"/>
      <c r="N304" s="245">
        <f t="shared" si="73"/>
        <v>8</v>
      </c>
    </row>
    <row r="305" spans="1:14" s="11" customFormat="1" ht="18.75" customHeight="1">
      <c r="A305" s="301" t="s">
        <v>1069</v>
      </c>
      <c r="B305" s="308" t="s">
        <v>1556</v>
      </c>
      <c r="C305" s="276" t="s">
        <v>1413</v>
      </c>
      <c r="D305" s="277">
        <v>10</v>
      </c>
      <c r="E305" s="278">
        <v>10</v>
      </c>
      <c r="F305" s="239">
        <f t="shared" si="74"/>
        <v>100</v>
      </c>
      <c r="G305" s="34">
        <v>79.8</v>
      </c>
      <c r="H305" s="240">
        <f t="shared" si="75"/>
        <v>798</v>
      </c>
      <c r="I305" s="241">
        <f t="shared" si="76"/>
        <v>898</v>
      </c>
      <c r="J305" s="241">
        <f t="shared" si="77"/>
        <v>25</v>
      </c>
      <c r="K305" s="241">
        <f t="shared" si="78"/>
        <v>224.5</v>
      </c>
      <c r="L305" s="241">
        <f t="shared" si="79"/>
        <v>1122.5</v>
      </c>
      <c r="M305" s="322"/>
      <c r="N305" s="245">
        <f t="shared" si="73"/>
        <v>8</v>
      </c>
    </row>
    <row r="306" spans="1:14" s="11" customFormat="1" ht="18.75" customHeight="1">
      <c r="A306" s="301" t="s">
        <v>1070</v>
      </c>
      <c r="B306" s="308" t="s">
        <v>1557</v>
      </c>
      <c r="C306" s="276" t="s">
        <v>1413</v>
      </c>
      <c r="D306" s="277">
        <v>10</v>
      </c>
      <c r="E306" s="278">
        <v>10</v>
      </c>
      <c r="F306" s="239">
        <f t="shared" si="74"/>
        <v>100</v>
      </c>
      <c r="G306" s="34">
        <v>79.8</v>
      </c>
      <c r="H306" s="240">
        <f t="shared" si="75"/>
        <v>798</v>
      </c>
      <c r="I306" s="241">
        <f t="shared" si="76"/>
        <v>898</v>
      </c>
      <c r="J306" s="241">
        <f t="shared" si="77"/>
        <v>25</v>
      </c>
      <c r="K306" s="241">
        <f t="shared" si="78"/>
        <v>224.5</v>
      </c>
      <c r="L306" s="241">
        <f t="shared" si="79"/>
        <v>1122.5</v>
      </c>
      <c r="M306" s="322"/>
      <c r="N306" s="245">
        <f t="shared" si="73"/>
        <v>8</v>
      </c>
    </row>
    <row r="307" spans="1:14" s="11" customFormat="1" ht="18.75" customHeight="1">
      <c r="A307" s="301" t="s">
        <v>1071</v>
      </c>
      <c r="B307" s="308" t="s">
        <v>1558</v>
      </c>
      <c r="C307" s="276" t="s">
        <v>1413</v>
      </c>
      <c r="D307" s="277">
        <v>10</v>
      </c>
      <c r="E307" s="278">
        <v>10</v>
      </c>
      <c r="F307" s="239">
        <f t="shared" si="74"/>
        <v>100</v>
      </c>
      <c r="G307" s="34">
        <v>79.8</v>
      </c>
      <c r="H307" s="240">
        <f t="shared" si="75"/>
        <v>798</v>
      </c>
      <c r="I307" s="241">
        <f t="shared" si="76"/>
        <v>898</v>
      </c>
      <c r="J307" s="241">
        <f t="shared" si="77"/>
        <v>25</v>
      </c>
      <c r="K307" s="241">
        <f t="shared" si="78"/>
        <v>224.5</v>
      </c>
      <c r="L307" s="241">
        <f t="shared" si="79"/>
        <v>1122.5</v>
      </c>
      <c r="M307" s="322"/>
      <c r="N307" s="245">
        <f t="shared" si="73"/>
        <v>8</v>
      </c>
    </row>
    <row r="308" spans="1:14" s="11" customFormat="1" ht="18.75" customHeight="1">
      <c r="A308" s="301" t="s">
        <v>1072</v>
      </c>
      <c r="B308" s="308" t="s">
        <v>1559</v>
      </c>
      <c r="C308" s="276" t="s">
        <v>1413</v>
      </c>
      <c r="D308" s="277">
        <v>10</v>
      </c>
      <c r="E308" s="278">
        <v>10</v>
      </c>
      <c r="F308" s="239">
        <f t="shared" si="74"/>
        <v>100</v>
      </c>
      <c r="G308" s="34">
        <v>79.8</v>
      </c>
      <c r="H308" s="240">
        <f t="shared" si="75"/>
        <v>798</v>
      </c>
      <c r="I308" s="241">
        <f t="shared" si="76"/>
        <v>898</v>
      </c>
      <c r="J308" s="241">
        <f t="shared" si="77"/>
        <v>25</v>
      </c>
      <c r="K308" s="241">
        <f t="shared" si="78"/>
        <v>224.5</v>
      </c>
      <c r="L308" s="241">
        <f t="shared" si="79"/>
        <v>1122.5</v>
      </c>
      <c r="M308" s="322"/>
      <c r="N308" s="245">
        <f t="shared" si="73"/>
        <v>8</v>
      </c>
    </row>
    <row r="309" spans="1:14" s="11" customFormat="1" ht="18.75" customHeight="1">
      <c r="A309" s="301" t="s">
        <v>1073</v>
      </c>
      <c r="B309" s="308" t="s">
        <v>1560</v>
      </c>
      <c r="C309" s="276" t="s">
        <v>1413</v>
      </c>
      <c r="D309" s="277">
        <v>5</v>
      </c>
      <c r="E309" s="278">
        <v>40</v>
      </c>
      <c r="F309" s="239">
        <f t="shared" si="74"/>
        <v>200</v>
      </c>
      <c r="G309" s="34">
        <v>250</v>
      </c>
      <c r="H309" s="240">
        <f t="shared" si="75"/>
        <v>1250</v>
      </c>
      <c r="I309" s="241">
        <f t="shared" si="76"/>
        <v>1450</v>
      </c>
      <c r="J309" s="241">
        <f t="shared" si="77"/>
        <v>25</v>
      </c>
      <c r="K309" s="241">
        <f t="shared" si="78"/>
        <v>362.5</v>
      </c>
      <c r="L309" s="241">
        <f t="shared" si="79"/>
        <v>1812.5</v>
      </c>
      <c r="M309" s="322"/>
      <c r="N309" s="245">
        <f t="shared" si="73"/>
        <v>8</v>
      </c>
    </row>
    <row r="310" spans="1:14" s="11" customFormat="1" ht="18.75" customHeight="1">
      <c r="A310" s="301" t="s">
        <v>1074</v>
      </c>
      <c r="B310" s="308" t="s">
        <v>1561</v>
      </c>
      <c r="C310" s="276" t="s">
        <v>1413</v>
      </c>
      <c r="D310" s="277">
        <v>5</v>
      </c>
      <c r="E310" s="278">
        <v>40</v>
      </c>
      <c r="F310" s="239">
        <f t="shared" si="74"/>
        <v>200</v>
      </c>
      <c r="G310" s="34">
        <v>250</v>
      </c>
      <c r="H310" s="240">
        <f t="shared" si="75"/>
        <v>1250</v>
      </c>
      <c r="I310" s="241">
        <f t="shared" si="76"/>
        <v>1450</v>
      </c>
      <c r="J310" s="241">
        <f t="shared" si="77"/>
        <v>25</v>
      </c>
      <c r="K310" s="241">
        <f t="shared" si="78"/>
        <v>362.5</v>
      </c>
      <c r="L310" s="241">
        <f t="shared" si="79"/>
        <v>1812.5</v>
      </c>
      <c r="M310" s="322"/>
      <c r="N310" s="245">
        <f t="shared" si="73"/>
        <v>8</v>
      </c>
    </row>
    <row r="311" spans="1:14" s="11" customFormat="1" ht="18.75" customHeight="1">
      <c r="A311" s="301" t="s">
        <v>1075</v>
      </c>
      <c r="B311" s="308" t="s">
        <v>1562</v>
      </c>
      <c r="C311" s="276" t="s">
        <v>1413</v>
      </c>
      <c r="D311" s="277">
        <v>6</v>
      </c>
      <c r="E311" s="278">
        <v>40</v>
      </c>
      <c r="F311" s="239">
        <f t="shared" si="74"/>
        <v>240</v>
      </c>
      <c r="G311" s="34">
        <v>250</v>
      </c>
      <c r="H311" s="240">
        <f t="shared" si="75"/>
        <v>1500</v>
      </c>
      <c r="I311" s="241">
        <f t="shared" si="76"/>
        <v>1740</v>
      </c>
      <c r="J311" s="241">
        <f t="shared" si="77"/>
        <v>25</v>
      </c>
      <c r="K311" s="241">
        <f t="shared" si="78"/>
        <v>435</v>
      </c>
      <c r="L311" s="241">
        <f t="shared" si="79"/>
        <v>2175</v>
      </c>
      <c r="M311" s="322"/>
      <c r="N311" s="245">
        <f t="shared" si="73"/>
        <v>8</v>
      </c>
    </row>
    <row r="312" spans="1:14" s="11" customFormat="1" ht="18.75" customHeight="1">
      <c r="A312" s="301" t="s">
        <v>1076</v>
      </c>
      <c r="B312" s="308" t="s">
        <v>1563</v>
      </c>
      <c r="C312" s="276" t="s">
        <v>1413</v>
      </c>
      <c r="D312" s="277">
        <v>6</v>
      </c>
      <c r="E312" s="278">
        <v>40</v>
      </c>
      <c r="F312" s="239">
        <f t="shared" si="74"/>
        <v>240</v>
      </c>
      <c r="G312" s="34">
        <v>250</v>
      </c>
      <c r="H312" s="240">
        <f t="shared" si="75"/>
        <v>1500</v>
      </c>
      <c r="I312" s="241">
        <f t="shared" si="76"/>
        <v>1740</v>
      </c>
      <c r="J312" s="241">
        <f t="shared" si="77"/>
        <v>25</v>
      </c>
      <c r="K312" s="241">
        <f t="shared" si="78"/>
        <v>435</v>
      </c>
      <c r="L312" s="241">
        <f t="shared" si="79"/>
        <v>2175</v>
      </c>
      <c r="M312" s="322"/>
      <c r="N312" s="245">
        <f t="shared" si="73"/>
        <v>8</v>
      </c>
    </row>
    <row r="313" spans="1:14" s="11" customFormat="1" ht="18.75" customHeight="1">
      <c r="A313" s="301" t="s">
        <v>1077</v>
      </c>
      <c r="B313" s="308" t="s">
        <v>1564</v>
      </c>
      <c r="C313" s="276" t="s">
        <v>1413</v>
      </c>
      <c r="D313" s="277">
        <v>4</v>
      </c>
      <c r="E313" s="278">
        <v>40</v>
      </c>
      <c r="F313" s="239">
        <f t="shared" si="74"/>
        <v>160</v>
      </c>
      <c r="G313" s="34">
        <v>250</v>
      </c>
      <c r="H313" s="240">
        <f t="shared" si="75"/>
        <v>1000</v>
      </c>
      <c r="I313" s="241">
        <f t="shared" si="76"/>
        <v>1160</v>
      </c>
      <c r="J313" s="241">
        <f t="shared" si="77"/>
        <v>25</v>
      </c>
      <c r="K313" s="241">
        <f t="shared" si="78"/>
        <v>290</v>
      </c>
      <c r="L313" s="241">
        <f t="shared" si="79"/>
        <v>1450</v>
      </c>
      <c r="M313" s="322"/>
      <c r="N313" s="245">
        <f t="shared" si="73"/>
        <v>8</v>
      </c>
    </row>
    <row r="314" spans="1:14" s="11" customFormat="1" ht="18.75" customHeight="1">
      <c r="A314" s="301" t="s">
        <v>1078</v>
      </c>
      <c r="B314" s="308" t="s">
        <v>1565</v>
      </c>
      <c r="C314" s="276" t="s">
        <v>1413</v>
      </c>
      <c r="D314" s="277">
        <v>5</v>
      </c>
      <c r="E314" s="278">
        <v>30</v>
      </c>
      <c r="F314" s="239">
        <f t="shared" si="74"/>
        <v>150</v>
      </c>
      <c r="G314" s="34">
        <v>185</v>
      </c>
      <c r="H314" s="240">
        <f t="shared" si="75"/>
        <v>925</v>
      </c>
      <c r="I314" s="241">
        <f t="shared" si="76"/>
        <v>1075</v>
      </c>
      <c r="J314" s="241">
        <f t="shared" si="77"/>
        <v>25</v>
      </c>
      <c r="K314" s="241">
        <f t="shared" si="78"/>
        <v>268.75</v>
      </c>
      <c r="L314" s="241">
        <f t="shared" si="79"/>
        <v>1343.75</v>
      </c>
      <c r="M314" s="322"/>
      <c r="N314" s="245">
        <f t="shared" si="73"/>
        <v>8</v>
      </c>
    </row>
    <row r="315" spans="1:14" s="11" customFormat="1" ht="18.75" customHeight="1">
      <c r="A315" s="301" t="s">
        <v>1079</v>
      </c>
      <c r="B315" s="308" t="s">
        <v>1566</v>
      </c>
      <c r="C315" s="276" t="s">
        <v>1413</v>
      </c>
      <c r="D315" s="277">
        <v>5</v>
      </c>
      <c r="E315" s="278">
        <v>30</v>
      </c>
      <c r="F315" s="239">
        <f t="shared" si="74"/>
        <v>150</v>
      </c>
      <c r="G315" s="34">
        <v>185</v>
      </c>
      <c r="H315" s="240">
        <f t="shared" si="75"/>
        <v>925</v>
      </c>
      <c r="I315" s="241">
        <f t="shared" si="76"/>
        <v>1075</v>
      </c>
      <c r="J315" s="241">
        <f t="shared" si="77"/>
        <v>25</v>
      </c>
      <c r="K315" s="241">
        <f t="shared" si="78"/>
        <v>268.75</v>
      </c>
      <c r="L315" s="241">
        <f t="shared" si="79"/>
        <v>1343.75</v>
      </c>
      <c r="M315" s="322"/>
      <c r="N315" s="245">
        <f t="shared" si="73"/>
        <v>8</v>
      </c>
    </row>
    <row r="316" spans="1:14" s="11" customFormat="1" ht="18.75" customHeight="1">
      <c r="A316" s="301" t="s">
        <v>1080</v>
      </c>
      <c r="B316" s="308" t="s">
        <v>1567</v>
      </c>
      <c r="C316" s="276" t="s">
        <v>1413</v>
      </c>
      <c r="D316" s="277">
        <v>16</v>
      </c>
      <c r="E316" s="278">
        <v>30</v>
      </c>
      <c r="F316" s="239">
        <f t="shared" si="74"/>
        <v>480</v>
      </c>
      <c r="G316" s="34">
        <v>185</v>
      </c>
      <c r="H316" s="240">
        <f t="shared" si="75"/>
        <v>2960</v>
      </c>
      <c r="I316" s="241">
        <f t="shared" si="76"/>
        <v>3440</v>
      </c>
      <c r="J316" s="241">
        <f t="shared" si="77"/>
        <v>25</v>
      </c>
      <c r="K316" s="241">
        <f t="shared" si="78"/>
        <v>860</v>
      </c>
      <c r="L316" s="241">
        <f t="shared" si="79"/>
        <v>4300</v>
      </c>
      <c r="M316" s="322"/>
      <c r="N316" s="245">
        <f t="shared" si="73"/>
        <v>8</v>
      </c>
    </row>
    <row r="317" spans="1:14" s="11" customFormat="1" ht="18.75" customHeight="1">
      <c r="A317" s="301" t="s">
        <v>1081</v>
      </c>
      <c r="B317" s="308" t="s">
        <v>1568</v>
      </c>
      <c r="C317" s="276" t="s">
        <v>1413</v>
      </c>
      <c r="D317" s="277">
        <v>16</v>
      </c>
      <c r="E317" s="278">
        <v>30</v>
      </c>
      <c r="F317" s="239">
        <f t="shared" si="74"/>
        <v>480</v>
      </c>
      <c r="G317" s="34">
        <v>185</v>
      </c>
      <c r="H317" s="240">
        <f t="shared" si="75"/>
        <v>2960</v>
      </c>
      <c r="I317" s="241">
        <f t="shared" si="76"/>
        <v>3440</v>
      </c>
      <c r="J317" s="241">
        <f t="shared" si="77"/>
        <v>25</v>
      </c>
      <c r="K317" s="241">
        <f t="shared" si="78"/>
        <v>860</v>
      </c>
      <c r="L317" s="241">
        <f t="shared" si="79"/>
        <v>4300</v>
      </c>
      <c r="M317" s="322"/>
      <c r="N317" s="245">
        <f t="shared" si="73"/>
        <v>8</v>
      </c>
    </row>
    <row r="318" spans="1:14" s="11" customFormat="1" ht="18.75" customHeight="1">
      <c r="A318" s="301" t="s">
        <v>1082</v>
      </c>
      <c r="B318" s="308" t="s">
        <v>1569</v>
      </c>
      <c r="C318" s="276" t="s">
        <v>1413</v>
      </c>
      <c r="D318" s="277">
        <v>16</v>
      </c>
      <c r="E318" s="278">
        <v>30</v>
      </c>
      <c r="F318" s="239">
        <f t="shared" si="74"/>
        <v>480</v>
      </c>
      <c r="G318" s="34">
        <v>185</v>
      </c>
      <c r="H318" s="240">
        <f t="shared" si="75"/>
        <v>2960</v>
      </c>
      <c r="I318" s="241">
        <f t="shared" si="76"/>
        <v>3440</v>
      </c>
      <c r="J318" s="241">
        <f t="shared" si="77"/>
        <v>25</v>
      </c>
      <c r="K318" s="241">
        <f t="shared" si="78"/>
        <v>860</v>
      </c>
      <c r="L318" s="241">
        <f t="shared" si="79"/>
        <v>4300</v>
      </c>
      <c r="M318" s="322"/>
      <c r="N318" s="245">
        <f t="shared" si="73"/>
        <v>8</v>
      </c>
    </row>
    <row r="319" spans="1:14" s="11" customFormat="1" ht="18.75" customHeight="1">
      <c r="A319" s="301" t="s">
        <v>1083</v>
      </c>
      <c r="B319" s="308" t="s">
        <v>1570</v>
      </c>
      <c r="C319" s="276" t="s">
        <v>1413</v>
      </c>
      <c r="D319" s="277">
        <v>14</v>
      </c>
      <c r="E319" s="278">
        <v>30</v>
      </c>
      <c r="F319" s="239">
        <f t="shared" si="74"/>
        <v>420</v>
      </c>
      <c r="G319" s="34">
        <v>185</v>
      </c>
      <c r="H319" s="240">
        <f t="shared" si="75"/>
        <v>2590</v>
      </c>
      <c r="I319" s="241">
        <f t="shared" si="76"/>
        <v>3010</v>
      </c>
      <c r="J319" s="241">
        <f t="shared" si="77"/>
        <v>25</v>
      </c>
      <c r="K319" s="241">
        <f t="shared" si="78"/>
        <v>752.5</v>
      </c>
      <c r="L319" s="241">
        <f t="shared" si="79"/>
        <v>3762.5</v>
      </c>
      <c r="M319" s="322"/>
      <c r="N319" s="245">
        <f t="shared" si="73"/>
        <v>8</v>
      </c>
    </row>
    <row r="320" spans="1:14" s="11" customFormat="1" ht="18.75" customHeight="1">
      <c r="A320" s="301" t="s">
        <v>1084</v>
      </c>
      <c r="B320" s="308" t="s">
        <v>1571</v>
      </c>
      <c r="C320" s="276" t="s">
        <v>1413</v>
      </c>
      <c r="D320" s="277">
        <v>4</v>
      </c>
      <c r="E320" s="278">
        <v>30</v>
      </c>
      <c r="F320" s="239">
        <f t="shared" si="74"/>
        <v>120</v>
      </c>
      <c r="G320" s="34">
        <v>185</v>
      </c>
      <c r="H320" s="240">
        <f t="shared" si="75"/>
        <v>740</v>
      </c>
      <c r="I320" s="241">
        <f t="shared" si="76"/>
        <v>860</v>
      </c>
      <c r="J320" s="241">
        <f t="shared" si="77"/>
        <v>25</v>
      </c>
      <c r="K320" s="241">
        <f t="shared" si="78"/>
        <v>215</v>
      </c>
      <c r="L320" s="241">
        <f t="shared" si="79"/>
        <v>1075</v>
      </c>
      <c r="M320" s="322"/>
      <c r="N320" s="245">
        <f t="shared" si="73"/>
        <v>8</v>
      </c>
    </row>
    <row r="321" spans="1:14" s="11" customFormat="1" ht="18.75" customHeight="1">
      <c r="A321" s="301" t="s">
        <v>1085</v>
      </c>
      <c r="B321" s="308" t="s">
        <v>1572</v>
      </c>
      <c r="C321" s="276" t="s">
        <v>1413</v>
      </c>
      <c r="D321" s="277">
        <v>5</v>
      </c>
      <c r="E321" s="278">
        <v>30</v>
      </c>
      <c r="F321" s="239">
        <f t="shared" si="74"/>
        <v>150</v>
      </c>
      <c r="G321" s="34">
        <v>185</v>
      </c>
      <c r="H321" s="240">
        <f t="shared" si="75"/>
        <v>925</v>
      </c>
      <c r="I321" s="241">
        <f t="shared" si="76"/>
        <v>1075</v>
      </c>
      <c r="J321" s="241">
        <f t="shared" si="77"/>
        <v>25</v>
      </c>
      <c r="K321" s="241">
        <f t="shared" si="78"/>
        <v>268.75</v>
      </c>
      <c r="L321" s="241">
        <f t="shared" si="79"/>
        <v>1343.75</v>
      </c>
      <c r="M321" s="322"/>
      <c r="N321" s="245">
        <f t="shared" si="73"/>
        <v>8</v>
      </c>
    </row>
    <row r="322" spans="1:14" s="11" customFormat="1" ht="18.75" customHeight="1">
      <c r="A322" s="301" t="s">
        <v>1086</v>
      </c>
      <c r="B322" s="308" t="s">
        <v>1573</v>
      </c>
      <c r="C322" s="276" t="s">
        <v>1413</v>
      </c>
      <c r="D322" s="277">
        <v>5</v>
      </c>
      <c r="E322" s="278">
        <v>30</v>
      </c>
      <c r="F322" s="239">
        <f t="shared" si="74"/>
        <v>150</v>
      </c>
      <c r="G322" s="34">
        <v>185</v>
      </c>
      <c r="H322" s="240">
        <f t="shared" si="75"/>
        <v>925</v>
      </c>
      <c r="I322" s="241">
        <f t="shared" si="76"/>
        <v>1075</v>
      </c>
      <c r="J322" s="241">
        <f t="shared" si="77"/>
        <v>25</v>
      </c>
      <c r="K322" s="241">
        <f t="shared" si="78"/>
        <v>268.75</v>
      </c>
      <c r="L322" s="241">
        <f t="shared" si="79"/>
        <v>1343.75</v>
      </c>
      <c r="M322" s="322"/>
      <c r="N322" s="245">
        <f t="shared" si="73"/>
        <v>8</v>
      </c>
    </row>
    <row r="323" spans="1:14" s="11" customFormat="1" ht="18.75" customHeight="1">
      <c r="A323" s="301" t="s">
        <v>1087</v>
      </c>
      <c r="B323" s="308" t="s">
        <v>1574</v>
      </c>
      <c r="C323" s="276" t="s">
        <v>1413</v>
      </c>
      <c r="D323" s="277">
        <v>10</v>
      </c>
      <c r="E323" s="278">
        <v>30</v>
      </c>
      <c r="F323" s="239">
        <f t="shared" si="74"/>
        <v>300</v>
      </c>
      <c r="G323" s="34">
        <v>129.3</v>
      </c>
      <c r="H323" s="240">
        <f t="shared" si="75"/>
        <v>1293</v>
      </c>
      <c r="I323" s="241">
        <f t="shared" si="76"/>
        <v>1593</v>
      </c>
      <c r="J323" s="241">
        <f t="shared" si="77"/>
        <v>25</v>
      </c>
      <c r="K323" s="241">
        <f t="shared" si="78"/>
        <v>398.25</v>
      </c>
      <c r="L323" s="241">
        <f t="shared" si="79"/>
        <v>1991.25</v>
      </c>
      <c r="M323" s="322"/>
      <c r="N323" s="245">
        <f t="shared" si="73"/>
        <v>8</v>
      </c>
    </row>
    <row r="324" spans="1:14" s="11" customFormat="1" ht="18.75" customHeight="1">
      <c r="A324" s="301" t="s">
        <v>1088</v>
      </c>
      <c r="B324" s="308" t="s">
        <v>1575</v>
      </c>
      <c r="C324" s="276" t="s">
        <v>1413</v>
      </c>
      <c r="D324" s="277">
        <v>10</v>
      </c>
      <c r="E324" s="278">
        <v>30</v>
      </c>
      <c r="F324" s="239">
        <f t="shared" si="74"/>
        <v>300</v>
      </c>
      <c r="G324" s="34">
        <v>129.3</v>
      </c>
      <c r="H324" s="240">
        <f t="shared" si="75"/>
        <v>1293</v>
      </c>
      <c r="I324" s="241">
        <f t="shared" si="76"/>
        <v>1593</v>
      </c>
      <c r="J324" s="241">
        <f t="shared" si="77"/>
        <v>25</v>
      </c>
      <c r="K324" s="241">
        <f t="shared" si="78"/>
        <v>398.25</v>
      </c>
      <c r="L324" s="241">
        <f t="shared" si="79"/>
        <v>1991.25</v>
      </c>
      <c r="M324" s="322"/>
      <c r="N324" s="245">
        <f t="shared" si="73"/>
        <v>8</v>
      </c>
    </row>
    <row r="325" spans="1:14" s="11" customFormat="1" ht="18.75" customHeight="1">
      <c r="A325" s="301" t="s">
        <v>1089</v>
      </c>
      <c r="B325" s="308" t="s">
        <v>1576</v>
      </c>
      <c r="C325" s="276" t="s">
        <v>1413</v>
      </c>
      <c r="D325" s="277">
        <v>10</v>
      </c>
      <c r="E325" s="278">
        <v>30</v>
      </c>
      <c r="F325" s="239">
        <f t="shared" si="74"/>
        <v>300</v>
      </c>
      <c r="G325" s="34">
        <v>129.3</v>
      </c>
      <c r="H325" s="240">
        <f t="shared" si="75"/>
        <v>1293</v>
      </c>
      <c r="I325" s="241">
        <f t="shared" si="76"/>
        <v>1593</v>
      </c>
      <c r="J325" s="241">
        <f t="shared" si="77"/>
        <v>25</v>
      </c>
      <c r="K325" s="241">
        <f t="shared" si="78"/>
        <v>398.25</v>
      </c>
      <c r="L325" s="241">
        <f t="shared" si="79"/>
        <v>1991.25</v>
      </c>
      <c r="M325" s="322"/>
      <c r="N325" s="245">
        <f t="shared" si="73"/>
        <v>8</v>
      </c>
    </row>
    <row r="326" spans="1:14" s="11" customFormat="1" ht="18.75" customHeight="1">
      <c r="A326" s="301" t="s">
        <v>1090</v>
      </c>
      <c r="B326" s="308" t="s">
        <v>1577</v>
      </c>
      <c r="C326" s="276" t="s">
        <v>1413</v>
      </c>
      <c r="D326" s="277">
        <v>10</v>
      </c>
      <c r="E326" s="278">
        <v>30</v>
      </c>
      <c r="F326" s="239">
        <f t="shared" si="74"/>
        <v>300</v>
      </c>
      <c r="G326" s="34">
        <v>129.3</v>
      </c>
      <c r="H326" s="240">
        <f t="shared" si="75"/>
        <v>1293</v>
      </c>
      <c r="I326" s="241">
        <f t="shared" si="76"/>
        <v>1593</v>
      </c>
      <c r="J326" s="241">
        <f t="shared" si="77"/>
        <v>25</v>
      </c>
      <c r="K326" s="241">
        <f t="shared" si="78"/>
        <v>398.25</v>
      </c>
      <c r="L326" s="241">
        <f t="shared" si="79"/>
        <v>1991.25</v>
      </c>
      <c r="M326" s="322"/>
      <c r="N326" s="245">
        <f t="shared" si="73"/>
        <v>8</v>
      </c>
    </row>
    <row r="327" spans="1:14" s="11" customFormat="1" ht="18.75" customHeight="1">
      <c r="A327" s="301" t="s">
        <v>1091</v>
      </c>
      <c r="B327" s="308" t="s">
        <v>1578</v>
      </c>
      <c r="C327" s="276" t="s">
        <v>1413</v>
      </c>
      <c r="D327" s="277">
        <v>10</v>
      </c>
      <c r="E327" s="278">
        <v>30</v>
      </c>
      <c r="F327" s="239">
        <f t="shared" si="74"/>
        <v>300</v>
      </c>
      <c r="G327" s="34">
        <v>129.3</v>
      </c>
      <c r="H327" s="240">
        <f t="shared" si="75"/>
        <v>1293</v>
      </c>
      <c r="I327" s="241">
        <f t="shared" si="76"/>
        <v>1593</v>
      </c>
      <c r="J327" s="241">
        <f t="shared" si="77"/>
        <v>25</v>
      </c>
      <c r="K327" s="241">
        <f t="shared" si="78"/>
        <v>398.25</v>
      </c>
      <c r="L327" s="241">
        <f t="shared" si="79"/>
        <v>1991.25</v>
      </c>
      <c r="M327" s="322"/>
      <c r="N327" s="245">
        <f t="shared" si="73"/>
        <v>8</v>
      </c>
    </row>
    <row r="328" spans="1:14" s="11" customFormat="1" ht="18.75" customHeight="1">
      <c r="A328" s="301" t="s">
        <v>1092</v>
      </c>
      <c r="B328" s="308" t="s">
        <v>1579</v>
      </c>
      <c r="C328" s="276" t="s">
        <v>1413</v>
      </c>
      <c r="D328" s="277">
        <v>10</v>
      </c>
      <c r="E328" s="278">
        <v>30</v>
      </c>
      <c r="F328" s="239">
        <f t="shared" si="74"/>
        <v>300</v>
      </c>
      <c r="G328" s="34">
        <v>129.3</v>
      </c>
      <c r="H328" s="240">
        <f t="shared" si="75"/>
        <v>1293</v>
      </c>
      <c r="I328" s="241">
        <f t="shared" si="76"/>
        <v>1593</v>
      </c>
      <c r="J328" s="241">
        <f t="shared" si="77"/>
        <v>25</v>
      </c>
      <c r="K328" s="241">
        <f t="shared" si="78"/>
        <v>398.25</v>
      </c>
      <c r="L328" s="241">
        <f t="shared" si="79"/>
        <v>1991.25</v>
      </c>
      <c r="M328" s="322"/>
      <c r="N328" s="245">
        <f t="shared" si="73"/>
        <v>8</v>
      </c>
    </row>
    <row r="329" spans="1:14" s="11" customFormat="1" ht="18.75" customHeight="1">
      <c r="A329" s="301" t="s">
        <v>1093</v>
      </c>
      <c r="B329" s="308" t="s">
        <v>1580</v>
      </c>
      <c r="C329" s="276" t="s">
        <v>1413</v>
      </c>
      <c r="D329" s="277">
        <v>10</v>
      </c>
      <c r="E329" s="278">
        <v>30</v>
      </c>
      <c r="F329" s="239">
        <f t="shared" si="74"/>
        <v>300</v>
      </c>
      <c r="G329" s="34">
        <v>129.3</v>
      </c>
      <c r="H329" s="240">
        <f t="shared" si="75"/>
        <v>1293</v>
      </c>
      <c r="I329" s="241">
        <f t="shared" si="76"/>
        <v>1593</v>
      </c>
      <c r="J329" s="241">
        <f t="shared" si="77"/>
        <v>25</v>
      </c>
      <c r="K329" s="241">
        <f t="shared" si="78"/>
        <v>398.25</v>
      </c>
      <c r="L329" s="241">
        <f t="shared" si="79"/>
        <v>1991.25</v>
      </c>
      <c r="M329" s="322"/>
      <c r="N329" s="245">
        <f t="shared" si="73"/>
        <v>8</v>
      </c>
    </row>
    <row r="330" spans="1:14" s="11" customFormat="1" ht="18.75" customHeight="1">
      <c r="A330" s="301" t="s">
        <v>1094</v>
      </c>
      <c r="B330" s="308" t="s">
        <v>1581</v>
      </c>
      <c r="C330" s="276" t="s">
        <v>1413</v>
      </c>
      <c r="D330" s="277">
        <v>10</v>
      </c>
      <c r="E330" s="278">
        <v>15</v>
      </c>
      <c r="F330" s="239">
        <f t="shared" si="74"/>
        <v>150</v>
      </c>
      <c r="G330" s="34">
        <v>80</v>
      </c>
      <c r="H330" s="240">
        <f t="shared" si="75"/>
        <v>800</v>
      </c>
      <c r="I330" s="241">
        <f t="shared" si="76"/>
        <v>950</v>
      </c>
      <c r="J330" s="241">
        <f t="shared" si="77"/>
        <v>25</v>
      </c>
      <c r="K330" s="241">
        <f t="shared" si="78"/>
        <v>237.5</v>
      </c>
      <c r="L330" s="241">
        <f t="shared" si="79"/>
        <v>1187.5</v>
      </c>
      <c r="M330" s="322"/>
      <c r="N330" s="245">
        <f t="shared" si="73"/>
        <v>8</v>
      </c>
    </row>
    <row r="331" spans="1:14" s="11" customFormat="1" ht="18.75" customHeight="1">
      <c r="A331" s="301" t="s">
        <v>1095</v>
      </c>
      <c r="B331" s="308" t="s">
        <v>1582</v>
      </c>
      <c r="C331" s="276" t="s">
        <v>1413</v>
      </c>
      <c r="D331" s="277">
        <v>10</v>
      </c>
      <c r="E331" s="278">
        <v>15</v>
      </c>
      <c r="F331" s="239">
        <f t="shared" si="74"/>
        <v>150</v>
      </c>
      <c r="G331" s="34">
        <v>80</v>
      </c>
      <c r="H331" s="240">
        <f t="shared" si="75"/>
        <v>800</v>
      </c>
      <c r="I331" s="241">
        <f t="shared" si="76"/>
        <v>950</v>
      </c>
      <c r="J331" s="241">
        <f t="shared" si="77"/>
        <v>25</v>
      </c>
      <c r="K331" s="241">
        <f t="shared" si="78"/>
        <v>237.5</v>
      </c>
      <c r="L331" s="241">
        <f t="shared" si="79"/>
        <v>1187.5</v>
      </c>
      <c r="M331" s="322"/>
      <c r="N331" s="245">
        <f t="shared" si="73"/>
        <v>8</v>
      </c>
    </row>
    <row r="332" spans="1:14" s="11" customFormat="1" ht="18.75" customHeight="1">
      <c r="A332" s="301" t="s">
        <v>1096</v>
      </c>
      <c r="B332" s="308" t="s">
        <v>1583</v>
      </c>
      <c r="C332" s="276" t="s">
        <v>1413</v>
      </c>
      <c r="D332" s="277">
        <v>10</v>
      </c>
      <c r="E332" s="278">
        <v>15</v>
      </c>
      <c r="F332" s="239">
        <f t="shared" si="74"/>
        <v>150</v>
      </c>
      <c r="G332" s="34">
        <v>80</v>
      </c>
      <c r="H332" s="240">
        <f t="shared" si="75"/>
        <v>800</v>
      </c>
      <c r="I332" s="241">
        <f t="shared" si="76"/>
        <v>950</v>
      </c>
      <c r="J332" s="241">
        <f t="shared" si="77"/>
        <v>25</v>
      </c>
      <c r="K332" s="241">
        <f t="shared" si="78"/>
        <v>237.5</v>
      </c>
      <c r="L332" s="241">
        <f t="shared" si="79"/>
        <v>1187.5</v>
      </c>
      <c r="M332" s="322"/>
      <c r="N332" s="245">
        <f aca="true" t="shared" si="80" ref="N332:N395">LEN(A332)</f>
        <v>8</v>
      </c>
    </row>
    <row r="333" spans="1:14" s="11" customFormat="1" ht="18.75" customHeight="1">
      <c r="A333" s="301" t="s">
        <v>1097</v>
      </c>
      <c r="B333" s="308" t="s">
        <v>1584</v>
      </c>
      <c r="C333" s="276" t="s">
        <v>1413</v>
      </c>
      <c r="D333" s="277">
        <v>10</v>
      </c>
      <c r="E333" s="278">
        <v>15</v>
      </c>
      <c r="F333" s="239">
        <f t="shared" si="74"/>
        <v>150</v>
      </c>
      <c r="G333" s="34">
        <v>80</v>
      </c>
      <c r="H333" s="240">
        <f t="shared" si="75"/>
        <v>800</v>
      </c>
      <c r="I333" s="241">
        <f t="shared" si="76"/>
        <v>950</v>
      </c>
      <c r="J333" s="241">
        <f t="shared" si="77"/>
        <v>25</v>
      </c>
      <c r="K333" s="241">
        <f t="shared" si="78"/>
        <v>237.5</v>
      </c>
      <c r="L333" s="241">
        <f t="shared" si="79"/>
        <v>1187.5</v>
      </c>
      <c r="M333" s="322"/>
      <c r="N333" s="245">
        <f t="shared" si="80"/>
        <v>8</v>
      </c>
    </row>
    <row r="334" spans="1:14" s="11" customFormat="1" ht="18.75" customHeight="1">
      <c r="A334" s="301" t="s">
        <v>1098</v>
      </c>
      <c r="B334" s="308" t="s">
        <v>1585</v>
      </c>
      <c r="C334" s="276" t="s">
        <v>1413</v>
      </c>
      <c r="D334" s="277">
        <v>10</v>
      </c>
      <c r="E334" s="278">
        <v>15</v>
      </c>
      <c r="F334" s="239">
        <f t="shared" si="74"/>
        <v>150</v>
      </c>
      <c r="G334" s="34">
        <v>80</v>
      </c>
      <c r="H334" s="240">
        <f t="shared" si="75"/>
        <v>800</v>
      </c>
      <c r="I334" s="241">
        <f t="shared" si="76"/>
        <v>950</v>
      </c>
      <c r="J334" s="241">
        <f t="shared" si="77"/>
        <v>25</v>
      </c>
      <c r="K334" s="241">
        <f t="shared" si="78"/>
        <v>237.5</v>
      </c>
      <c r="L334" s="241">
        <f t="shared" si="79"/>
        <v>1187.5</v>
      </c>
      <c r="M334" s="322"/>
      <c r="N334" s="245">
        <f t="shared" si="80"/>
        <v>8</v>
      </c>
    </row>
    <row r="335" spans="1:14" s="11" customFormat="1" ht="18.75" customHeight="1">
      <c r="A335" s="301" t="s">
        <v>1099</v>
      </c>
      <c r="B335" s="308" t="s">
        <v>1586</v>
      </c>
      <c r="C335" s="276" t="s">
        <v>1413</v>
      </c>
      <c r="D335" s="277">
        <v>10</v>
      </c>
      <c r="E335" s="278">
        <v>15</v>
      </c>
      <c r="F335" s="239">
        <f t="shared" si="74"/>
        <v>150</v>
      </c>
      <c r="G335" s="34">
        <v>80</v>
      </c>
      <c r="H335" s="240">
        <f t="shared" si="75"/>
        <v>800</v>
      </c>
      <c r="I335" s="241">
        <f t="shared" si="76"/>
        <v>950</v>
      </c>
      <c r="J335" s="241">
        <f t="shared" si="77"/>
        <v>25</v>
      </c>
      <c r="K335" s="241">
        <f t="shared" si="78"/>
        <v>237.5</v>
      </c>
      <c r="L335" s="241">
        <f t="shared" si="79"/>
        <v>1187.5</v>
      </c>
      <c r="M335" s="322"/>
      <c r="N335" s="245">
        <f t="shared" si="80"/>
        <v>8</v>
      </c>
    </row>
    <row r="336" spans="1:14" s="11" customFormat="1" ht="18.75" customHeight="1">
      <c r="A336" s="301" t="s">
        <v>1100</v>
      </c>
      <c r="B336" s="308" t="s">
        <v>1587</v>
      </c>
      <c r="C336" s="276" t="s">
        <v>1413</v>
      </c>
      <c r="D336" s="277">
        <v>10</v>
      </c>
      <c r="E336" s="278">
        <v>15</v>
      </c>
      <c r="F336" s="239">
        <f t="shared" si="74"/>
        <v>150</v>
      </c>
      <c r="G336" s="34">
        <v>80</v>
      </c>
      <c r="H336" s="240">
        <f t="shared" si="75"/>
        <v>800</v>
      </c>
      <c r="I336" s="241">
        <f t="shared" si="76"/>
        <v>950</v>
      </c>
      <c r="J336" s="241">
        <f t="shared" si="77"/>
        <v>25</v>
      </c>
      <c r="K336" s="241">
        <f t="shared" si="78"/>
        <v>237.5</v>
      </c>
      <c r="L336" s="241">
        <f t="shared" si="79"/>
        <v>1187.5</v>
      </c>
      <c r="M336" s="322"/>
      <c r="N336" s="245">
        <f t="shared" si="80"/>
        <v>8</v>
      </c>
    </row>
    <row r="337" spans="1:14" s="11" customFormat="1" ht="18.75" customHeight="1">
      <c r="A337" s="301" t="s">
        <v>1101</v>
      </c>
      <c r="B337" s="308" t="s">
        <v>1588</v>
      </c>
      <c r="C337" s="276" t="s">
        <v>1413</v>
      </c>
      <c r="D337" s="277">
        <v>45</v>
      </c>
      <c r="E337" s="278">
        <v>20.14</v>
      </c>
      <c r="F337" s="239">
        <f t="shared" si="74"/>
        <v>906.3</v>
      </c>
      <c r="G337" s="35">
        <v>145.03</v>
      </c>
      <c r="H337" s="240">
        <f t="shared" si="75"/>
        <v>6526.35</v>
      </c>
      <c r="I337" s="241">
        <f t="shared" si="76"/>
        <v>7432.65</v>
      </c>
      <c r="J337" s="241">
        <f t="shared" si="77"/>
        <v>25</v>
      </c>
      <c r="K337" s="241">
        <f t="shared" si="78"/>
        <v>1858.16</v>
      </c>
      <c r="L337" s="241">
        <f t="shared" si="79"/>
        <v>9290.81</v>
      </c>
      <c r="M337" s="322"/>
      <c r="N337" s="245">
        <f t="shared" si="80"/>
        <v>8</v>
      </c>
    </row>
    <row r="338" spans="1:14" s="11" customFormat="1" ht="18.75" customHeight="1">
      <c r="A338" s="301" t="s">
        <v>1102</v>
      </c>
      <c r="B338" s="308" t="s">
        <v>1589</v>
      </c>
      <c r="C338" s="276" t="s">
        <v>1413</v>
      </c>
      <c r="D338" s="277">
        <v>20</v>
      </c>
      <c r="E338" s="278">
        <v>20.14</v>
      </c>
      <c r="F338" s="239">
        <f t="shared" si="74"/>
        <v>402.8</v>
      </c>
      <c r="G338" s="34">
        <v>185.2</v>
      </c>
      <c r="H338" s="240">
        <f t="shared" si="75"/>
        <v>3704</v>
      </c>
      <c r="I338" s="241">
        <f t="shared" si="76"/>
        <v>4106.8</v>
      </c>
      <c r="J338" s="241">
        <f t="shared" si="77"/>
        <v>25</v>
      </c>
      <c r="K338" s="241">
        <f t="shared" si="78"/>
        <v>1026.7</v>
      </c>
      <c r="L338" s="241">
        <f t="shared" si="79"/>
        <v>5133.5</v>
      </c>
      <c r="M338" s="322"/>
      <c r="N338" s="245">
        <f t="shared" si="80"/>
        <v>8</v>
      </c>
    </row>
    <row r="339" spans="1:14" s="11" customFormat="1" ht="18.75" customHeight="1">
      <c r="A339" s="301" t="s">
        <v>1103</v>
      </c>
      <c r="B339" s="308" t="s">
        <v>1590</v>
      </c>
      <c r="C339" s="276" t="s">
        <v>1413</v>
      </c>
      <c r="D339" s="277">
        <v>10</v>
      </c>
      <c r="E339" s="278">
        <v>20.14</v>
      </c>
      <c r="F339" s="239">
        <f t="shared" si="74"/>
        <v>201.4</v>
      </c>
      <c r="G339" s="35">
        <v>201.05</v>
      </c>
      <c r="H339" s="240">
        <f t="shared" si="75"/>
        <v>2010.5</v>
      </c>
      <c r="I339" s="241">
        <f t="shared" si="76"/>
        <v>2211.9</v>
      </c>
      <c r="J339" s="241">
        <f t="shared" si="77"/>
        <v>25</v>
      </c>
      <c r="K339" s="241">
        <f t="shared" si="78"/>
        <v>552.98</v>
      </c>
      <c r="L339" s="241">
        <f t="shared" si="79"/>
        <v>2764.88</v>
      </c>
      <c r="M339" s="322"/>
      <c r="N339" s="245">
        <f t="shared" si="80"/>
        <v>8</v>
      </c>
    </row>
    <row r="340" spans="1:14" s="11" customFormat="1" ht="18.75" customHeight="1">
      <c r="A340" s="301" t="s">
        <v>1104</v>
      </c>
      <c r="B340" s="308" t="s">
        <v>1591</v>
      </c>
      <c r="C340" s="276" t="s">
        <v>1413</v>
      </c>
      <c r="D340" s="277">
        <v>24</v>
      </c>
      <c r="E340" s="278">
        <v>6</v>
      </c>
      <c r="F340" s="239">
        <f t="shared" si="74"/>
        <v>144</v>
      </c>
      <c r="G340" s="36">
        <v>280</v>
      </c>
      <c r="H340" s="240">
        <f t="shared" si="75"/>
        <v>6720</v>
      </c>
      <c r="I340" s="241">
        <f t="shared" si="76"/>
        <v>6864</v>
      </c>
      <c r="J340" s="241">
        <f t="shared" si="77"/>
        <v>25</v>
      </c>
      <c r="K340" s="241">
        <f t="shared" si="78"/>
        <v>1716</v>
      </c>
      <c r="L340" s="241">
        <f t="shared" si="79"/>
        <v>8580</v>
      </c>
      <c r="M340" s="322"/>
      <c r="N340" s="245">
        <f t="shared" si="80"/>
        <v>8</v>
      </c>
    </row>
    <row r="341" spans="1:14" s="11" customFormat="1" ht="18.75" customHeight="1">
      <c r="A341" s="301" t="s">
        <v>1105</v>
      </c>
      <c r="B341" s="308" t="s">
        <v>1592</v>
      </c>
      <c r="C341" s="276" t="s">
        <v>1413</v>
      </c>
      <c r="D341" s="277">
        <v>20</v>
      </c>
      <c r="E341" s="278">
        <v>6</v>
      </c>
      <c r="F341" s="239">
        <f t="shared" si="74"/>
        <v>120</v>
      </c>
      <c r="G341" s="36">
        <v>180</v>
      </c>
      <c r="H341" s="240">
        <f t="shared" si="75"/>
        <v>3600</v>
      </c>
      <c r="I341" s="241">
        <f t="shared" si="76"/>
        <v>3720</v>
      </c>
      <c r="J341" s="241">
        <f t="shared" si="77"/>
        <v>25</v>
      </c>
      <c r="K341" s="241">
        <f t="shared" si="78"/>
        <v>930</v>
      </c>
      <c r="L341" s="241">
        <f t="shared" si="79"/>
        <v>4650</v>
      </c>
      <c r="M341" s="322"/>
      <c r="N341" s="245">
        <f t="shared" si="80"/>
        <v>8</v>
      </c>
    </row>
    <row r="342" spans="1:14" s="11" customFormat="1" ht="18.75" customHeight="1">
      <c r="A342" s="301" t="s">
        <v>1106</v>
      </c>
      <c r="B342" s="308" t="s">
        <v>1593</v>
      </c>
      <c r="C342" s="276" t="s">
        <v>1413</v>
      </c>
      <c r="D342" s="277">
        <v>42</v>
      </c>
      <c r="E342" s="278">
        <v>4</v>
      </c>
      <c r="F342" s="239">
        <f t="shared" si="74"/>
        <v>168</v>
      </c>
      <c r="G342" s="36">
        <v>180</v>
      </c>
      <c r="H342" s="240">
        <f t="shared" si="75"/>
        <v>7560</v>
      </c>
      <c r="I342" s="241">
        <f t="shared" si="76"/>
        <v>7728</v>
      </c>
      <c r="J342" s="241">
        <f t="shared" si="77"/>
        <v>25</v>
      </c>
      <c r="K342" s="241">
        <f t="shared" si="78"/>
        <v>1932</v>
      </c>
      <c r="L342" s="241">
        <f t="shared" si="79"/>
        <v>9660</v>
      </c>
      <c r="M342" s="322"/>
      <c r="N342" s="245">
        <f t="shared" si="80"/>
        <v>8</v>
      </c>
    </row>
    <row r="343" spans="1:14" s="11" customFormat="1" ht="18.75" customHeight="1">
      <c r="A343" s="301" t="s">
        <v>1107</v>
      </c>
      <c r="B343" s="308" t="s">
        <v>1594</v>
      </c>
      <c r="C343" s="276" t="s">
        <v>1413</v>
      </c>
      <c r="D343" s="277">
        <v>30</v>
      </c>
      <c r="E343" s="278">
        <v>4</v>
      </c>
      <c r="F343" s="239">
        <f t="shared" si="74"/>
        <v>120</v>
      </c>
      <c r="G343" s="36">
        <v>112</v>
      </c>
      <c r="H343" s="240">
        <f t="shared" si="75"/>
        <v>3360</v>
      </c>
      <c r="I343" s="241">
        <f t="shared" si="76"/>
        <v>3480</v>
      </c>
      <c r="J343" s="241">
        <f t="shared" si="77"/>
        <v>25</v>
      </c>
      <c r="K343" s="241">
        <f t="shared" si="78"/>
        <v>870</v>
      </c>
      <c r="L343" s="241">
        <f t="shared" si="79"/>
        <v>4350</v>
      </c>
      <c r="M343" s="322"/>
      <c r="N343" s="245">
        <f t="shared" si="80"/>
        <v>8</v>
      </c>
    </row>
    <row r="344" spans="1:14" s="11" customFormat="1" ht="18.75" customHeight="1">
      <c r="A344" s="301" t="s">
        <v>1108</v>
      </c>
      <c r="B344" s="308" t="s">
        <v>1595</v>
      </c>
      <c r="C344" s="276" t="s">
        <v>1413</v>
      </c>
      <c r="D344" s="277">
        <v>10</v>
      </c>
      <c r="E344" s="278">
        <v>38</v>
      </c>
      <c r="F344" s="239">
        <f t="shared" si="74"/>
        <v>380</v>
      </c>
      <c r="G344" s="36">
        <v>380</v>
      </c>
      <c r="H344" s="240">
        <f t="shared" si="75"/>
        <v>3800</v>
      </c>
      <c r="I344" s="241">
        <f t="shared" si="76"/>
        <v>4180</v>
      </c>
      <c r="J344" s="241">
        <f t="shared" si="77"/>
        <v>25</v>
      </c>
      <c r="K344" s="241">
        <f t="shared" si="78"/>
        <v>1045</v>
      </c>
      <c r="L344" s="241">
        <f t="shared" si="79"/>
        <v>5225</v>
      </c>
      <c r="M344" s="322"/>
      <c r="N344" s="245">
        <f t="shared" si="80"/>
        <v>8</v>
      </c>
    </row>
    <row r="345" spans="1:14" s="11" customFormat="1" ht="18.75" customHeight="1">
      <c r="A345" s="301" t="s">
        <v>1109</v>
      </c>
      <c r="B345" s="308" t="s">
        <v>1596</v>
      </c>
      <c r="C345" s="276" t="s">
        <v>1413</v>
      </c>
      <c r="D345" s="277">
        <v>18</v>
      </c>
      <c r="E345" s="278">
        <v>35</v>
      </c>
      <c r="F345" s="239">
        <f t="shared" si="74"/>
        <v>630</v>
      </c>
      <c r="G345" s="36">
        <v>265.25</v>
      </c>
      <c r="H345" s="240">
        <f t="shared" si="75"/>
        <v>4774.5</v>
      </c>
      <c r="I345" s="241">
        <f t="shared" si="76"/>
        <v>5404.5</v>
      </c>
      <c r="J345" s="241">
        <f t="shared" si="77"/>
        <v>25</v>
      </c>
      <c r="K345" s="241">
        <f t="shared" si="78"/>
        <v>1351.13</v>
      </c>
      <c r="L345" s="241">
        <f t="shared" si="79"/>
        <v>6755.63</v>
      </c>
      <c r="M345" s="322"/>
      <c r="N345" s="245">
        <f t="shared" si="80"/>
        <v>8</v>
      </c>
    </row>
    <row r="346" spans="1:14" s="11" customFormat="1" ht="18.75" customHeight="1">
      <c r="A346" s="301" t="s">
        <v>1110</v>
      </c>
      <c r="B346" s="308" t="s">
        <v>1597</v>
      </c>
      <c r="C346" s="276" t="s">
        <v>1413</v>
      </c>
      <c r="D346" s="277">
        <v>16</v>
      </c>
      <c r="E346" s="278">
        <v>35</v>
      </c>
      <c r="F346" s="239">
        <f t="shared" si="74"/>
        <v>560</v>
      </c>
      <c r="G346" s="36">
        <v>282.1</v>
      </c>
      <c r="H346" s="240">
        <f t="shared" si="75"/>
        <v>4513.6</v>
      </c>
      <c r="I346" s="241">
        <f t="shared" si="76"/>
        <v>5073.6</v>
      </c>
      <c r="J346" s="241">
        <f t="shared" si="77"/>
        <v>25</v>
      </c>
      <c r="K346" s="241">
        <f t="shared" si="78"/>
        <v>1268.4</v>
      </c>
      <c r="L346" s="241">
        <f t="shared" si="79"/>
        <v>6342</v>
      </c>
      <c r="M346" s="322"/>
      <c r="N346" s="245">
        <f t="shared" si="80"/>
        <v>8</v>
      </c>
    </row>
    <row r="347" spans="1:14" s="11" customFormat="1" ht="18.75" customHeight="1">
      <c r="A347" s="301" t="s">
        <v>1111</v>
      </c>
      <c r="B347" s="308" t="s">
        <v>1598</v>
      </c>
      <c r="C347" s="276" t="s">
        <v>1413</v>
      </c>
      <c r="D347" s="277">
        <v>10</v>
      </c>
      <c r="E347" s="278">
        <v>24.15</v>
      </c>
      <c r="F347" s="239">
        <f aca="true" t="shared" si="81" ref="F347:F410">ROUND(D347*E347,2)</f>
        <v>241.5</v>
      </c>
      <c r="G347" s="34">
        <v>135.45</v>
      </c>
      <c r="H347" s="240">
        <f t="shared" si="75"/>
        <v>1354.5</v>
      </c>
      <c r="I347" s="241">
        <f t="shared" si="76"/>
        <v>1596</v>
      </c>
      <c r="J347" s="241">
        <f t="shared" si="77"/>
        <v>25</v>
      </c>
      <c r="K347" s="241">
        <f t="shared" si="78"/>
        <v>399</v>
      </c>
      <c r="L347" s="241">
        <f t="shared" si="79"/>
        <v>1995</v>
      </c>
      <c r="M347" s="322"/>
      <c r="N347" s="245">
        <f t="shared" si="80"/>
        <v>8</v>
      </c>
    </row>
    <row r="348" spans="1:14" s="11" customFormat="1" ht="18.75" customHeight="1">
      <c r="A348" s="301" t="s">
        <v>1112</v>
      </c>
      <c r="B348" s="308" t="s">
        <v>1599</v>
      </c>
      <c r="C348" s="276" t="s">
        <v>1413</v>
      </c>
      <c r="D348" s="277">
        <v>10</v>
      </c>
      <c r="E348" s="278">
        <v>6</v>
      </c>
      <c r="F348" s="239">
        <f t="shared" si="81"/>
        <v>60</v>
      </c>
      <c r="G348" s="36">
        <v>14.5</v>
      </c>
      <c r="H348" s="240">
        <f aca="true" t="shared" si="82" ref="H348:H411">ROUND(D348*G348,2)</f>
        <v>145</v>
      </c>
      <c r="I348" s="241">
        <f aca="true" t="shared" si="83" ref="I348:I411">(F348+H348)</f>
        <v>205</v>
      </c>
      <c r="J348" s="241">
        <f aca="true" t="shared" si="84" ref="J348:J411">$J$13</f>
        <v>25</v>
      </c>
      <c r="K348" s="241">
        <f aca="true" t="shared" si="85" ref="K348:K411">ROUND(J348/100*I348,2)</f>
        <v>51.25</v>
      </c>
      <c r="L348" s="241">
        <f aca="true" t="shared" si="86" ref="L348:L411">(I348+K348)</f>
        <v>256.25</v>
      </c>
      <c r="M348" s="322"/>
      <c r="N348" s="245">
        <f t="shared" si="80"/>
        <v>8</v>
      </c>
    </row>
    <row r="349" spans="1:14" s="11" customFormat="1" ht="18.75" customHeight="1">
      <c r="A349" s="301" t="s">
        <v>1113</v>
      </c>
      <c r="B349" s="308" t="s">
        <v>1600</v>
      </c>
      <c r="C349" s="276" t="s">
        <v>1413</v>
      </c>
      <c r="D349" s="277">
        <v>10</v>
      </c>
      <c r="E349" s="278">
        <v>6</v>
      </c>
      <c r="F349" s="239">
        <f t="shared" si="81"/>
        <v>60</v>
      </c>
      <c r="G349" s="36">
        <v>14.5</v>
      </c>
      <c r="H349" s="240">
        <f t="shared" si="82"/>
        <v>145</v>
      </c>
      <c r="I349" s="241">
        <f t="shared" si="83"/>
        <v>205</v>
      </c>
      <c r="J349" s="241">
        <f t="shared" si="84"/>
        <v>25</v>
      </c>
      <c r="K349" s="241">
        <f t="shared" si="85"/>
        <v>51.25</v>
      </c>
      <c r="L349" s="241">
        <f t="shared" si="86"/>
        <v>256.25</v>
      </c>
      <c r="M349" s="322"/>
      <c r="N349" s="245">
        <f t="shared" si="80"/>
        <v>8</v>
      </c>
    </row>
    <row r="350" spans="1:14" s="11" customFormat="1" ht="18.75" customHeight="1">
      <c r="A350" s="301" t="s">
        <v>1114</v>
      </c>
      <c r="B350" s="308" t="s">
        <v>1601</v>
      </c>
      <c r="C350" s="276" t="s">
        <v>1413</v>
      </c>
      <c r="D350" s="277">
        <v>10</v>
      </c>
      <c r="E350" s="278">
        <v>60</v>
      </c>
      <c r="F350" s="239">
        <f t="shared" si="81"/>
        <v>600</v>
      </c>
      <c r="G350" s="22">
        <v>289</v>
      </c>
      <c r="H350" s="240">
        <f t="shared" si="82"/>
        <v>2890</v>
      </c>
      <c r="I350" s="241">
        <f t="shared" si="83"/>
        <v>3490</v>
      </c>
      <c r="J350" s="241">
        <f t="shared" si="84"/>
        <v>25</v>
      </c>
      <c r="K350" s="241">
        <f t="shared" si="85"/>
        <v>872.5</v>
      </c>
      <c r="L350" s="241">
        <f t="shared" si="86"/>
        <v>4362.5</v>
      </c>
      <c r="M350" s="322"/>
      <c r="N350" s="245">
        <f t="shared" si="80"/>
        <v>8</v>
      </c>
    </row>
    <row r="351" spans="1:14" s="11" customFormat="1" ht="18.75" customHeight="1">
      <c r="A351" s="301" t="s">
        <v>1115</v>
      </c>
      <c r="B351" s="308" t="s">
        <v>1602</v>
      </c>
      <c r="C351" s="276" t="s">
        <v>1413</v>
      </c>
      <c r="D351" s="277">
        <v>8</v>
      </c>
      <c r="E351" s="278">
        <v>60</v>
      </c>
      <c r="F351" s="239">
        <f t="shared" si="81"/>
        <v>480</v>
      </c>
      <c r="G351" s="22">
        <v>259</v>
      </c>
      <c r="H351" s="240">
        <f t="shared" si="82"/>
        <v>2072</v>
      </c>
      <c r="I351" s="241">
        <f t="shared" si="83"/>
        <v>2552</v>
      </c>
      <c r="J351" s="241">
        <f t="shared" si="84"/>
        <v>25</v>
      </c>
      <c r="K351" s="241">
        <f t="shared" si="85"/>
        <v>638</v>
      </c>
      <c r="L351" s="241">
        <f t="shared" si="86"/>
        <v>3190</v>
      </c>
      <c r="M351" s="322"/>
      <c r="N351" s="245">
        <f t="shared" si="80"/>
        <v>8</v>
      </c>
    </row>
    <row r="352" spans="1:14" s="11" customFormat="1" ht="18.75" customHeight="1">
      <c r="A352" s="301" t="s">
        <v>1116</v>
      </c>
      <c r="B352" s="308" t="s">
        <v>1603</v>
      </c>
      <c r="C352" s="276" t="s">
        <v>1413</v>
      </c>
      <c r="D352" s="277">
        <v>6</v>
      </c>
      <c r="E352" s="278">
        <v>60</v>
      </c>
      <c r="F352" s="239">
        <f t="shared" si="81"/>
        <v>360</v>
      </c>
      <c r="G352" s="22">
        <v>212</v>
      </c>
      <c r="H352" s="240">
        <f t="shared" si="82"/>
        <v>1272</v>
      </c>
      <c r="I352" s="241">
        <f t="shared" si="83"/>
        <v>1632</v>
      </c>
      <c r="J352" s="241">
        <f t="shared" si="84"/>
        <v>25</v>
      </c>
      <c r="K352" s="241">
        <f t="shared" si="85"/>
        <v>408</v>
      </c>
      <c r="L352" s="241">
        <f t="shared" si="86"/>
        <v>2040</v>
      </c>
      <c r="M352" s="322"/>
      <c r="N352" s="245">
        <f t="shared" si="80"/>
        <v>8</v>
      </c>
    </row>
    <row r="353" spans="1:14" s="11" customFormat="1" ht="18.75" customHeight="1">
      <c r="A353" s="301" t="s">
        <v>1117</v>
      </c>
      <c r="B353" s="308" t="s">
        <v>1604</v>
      </c>
      <c r="C353" s="276" t="s">
        <v>1413</v>
      </c>
      <c r="D353" s="277">
        <v>10</v>
      </c>
      <c r="E353" s="278">
        <v>22.45</v>
      </c>
      <c r="F353" s="239">
        <f t="shared" si="81"/>
        <v>224.5</v>
      </c>
      <c r="G353" s="36">
        <v>78.45</v>
      </c>
      <c r="H353" s="240">
        <f t="shared" si="82"/>
        <v>784.5</v>
      </c>
      <c r="I353" s="241">
        <f t="shared" si="83"/>
        <v>1009</v>
      </c>
      <c r="J353" s="241">
        <f t="shared" si="84"/>
        <v>25</v>
      </c>
      <c r="K353" s="241">
        <f t="shared" si="85"/>
        <v>252.25</v>
      </c>
      <c r="L353" s="241">
        <f t="shared" si="86"/>
        <v>1261.25</v>
      </c>
      <c r="M353" s="322"/>
      <c r="N353" s="245">
        <f t="shared" si="80"/>
        <v>8</v>
      </c>
    </row>
    <row r="354" spans="1:14" s="11" customFormat="1" ht="18.75" customHeight="1">
      <c r="A354" s="301" t="s">
        <v>1118</v>
      </c>
      <c r="B354" s="308" t="s">
        <v>1605</v>
      </c>
      <c r="C354" s="276" t="s">
        <v>1413</v>
      </c>
      <c r="D354" s="277">
        <v>10</v>
      </c>
      <c r="E354" s="278">
        <v>25.3</v>
      </c>
      <c r="F354" s="239">
        <f t="shared" si="81"/>
        <v>253</v>
      </c>
      <c r="G354" s="36">
        <v>68.35</v>
      </c>
      <c r="H354" s="240">
        <f t="shared" si="82"/>
        <v>683.5</v>
      </c>
      <c r="I354" s="241">
        <f t="shared" si="83"/>
        <v>936.5</v>
      </c>
      <c r="J354" s="241">
        <f t="shared" si="84"/>
        <v>25</v>
      </c>
      <c r="K354" s="241">
        <f t="shared" si="85"/>
        <v>234.13</v>
      </c>
      <c r="L354" s="241">
        <f t="shared" si="86"/>
        <v>1170.63</v>
      </c>
      <c r="M354" s="322"/>
      <c r="N354" s="245">
        <f t="shared" si="80"/>
        <v>8</v>
      </c>
    </row>
    <row r="355" spans="1:14" s="11" customFormat="1" ht="18.75" customHeight="1">
      <c r="A355" s="301" t="s">
        <v>1119</v>
      </c>
      <c r="B355" s="308" t="s">
        <v>1606</v>
      </c>
      <c r="C355" s="276" t="s">
        <v>1413</v>
      </c>
      <c r="D355" s="277">
        <v>10</v>
      </c>
      <c r="E355" s="278">
        <v>25.3</v>
      </c>
      <c r="F355" s="239">
        <f t="shared" si="81"/>
        <v>253</v>
      </c>
      <c r="G355" s="36">
        <v>62.15</v>
      </c>
      <c r="H355" s="240">
        <f t="shared" si="82"/>
        <v>621.5</v>
      </c>
      <c r="I355" s="241">
        <f t="shared" si="83"/>
        <v>874.5</v>
      </c>
      <c r="J355" s="241">
        <f t="shared" si="84"/>
        <v>25</v>
      </c>
      <c r="K355" s="241">
        <f t="shared" si="85"/>
        <v>218.63</v>
      </c>
      <c r="L355" s="241">
        <f t="shared" si="86"/>
        <v>1093.13</v>
      </c>
      <c r="M355" s="322"/>
      <c r="N355" s="245">
        <f t="shared" si="80"/>
        <v>8</v>
      </c>
    </row>
    <row r="356" spans="1:14" s="11" customFormat="1" ht="18.75" customHeight="1">
      <c r="A356" s="301" t="s">
        <v>1120</v>
      </c>
      <c r="B356" s="308" t="s">
        <v>1607</v>
      </c>
      <c r="C356" s="276" t="s">
        <v>1413</v>
      </c>
      <c r="D356" s="277">
        <v>10</v>
      </c>
      <c r="E356" s="278">
        <v>3.5</v>
      </c>
      <c r="F356" s="239">
        <f t="shared" si="81"/>
        <v>35</v>
      </c>
      <c r="G356" s="36">
        <v>6.5</v>
      </c>
      <c r="H356" s="240">
        <f t="shared" si="82"/>
        <v>65</v>
      </c>
      <c r="I356" s="241">
        <f t="shared" si="83"/>
        <v>100</v>
      </c>
      <c r="J356" s="241">
        <f t="shared" si="84"/>
        <v>25</v>
      </c>
      <c r="K356" s="241">
        <f t="shared" si="85"/>
        <v>25</v>
      </c>
      <c r="L356" s="241">
        <f t="shared" si="86"/>
        <v>125</v>
      </c>
      <c r="M356" s="322"/>
      <c r="N356" s="245">
        <f t="shared" si="80"/>
        <v>8</v>
      </c>
    </row>
    <row r="357" spans="1:14" s="11" customFormat="1" ht="18.75" customHeight="1">
      <c r="A357" s="301" t="s">
        <v>1121</v>
      </c>
      <c r="B357" s="308" t="s">
        <v>1608</v>
      </c>
      <c r="C357" s="276" t="s">
        <v>1413</v>
      </c>
      <c r="D357" s="277">
        <v>10</v>
      </c>
      <c r="E357" s="278">
        <v>4</v>
      </c>
      <c r="F357" s="239">
        <f t="shared" si="81"/>
        <v>40</v>
      </c>
      <c r="G357" s="36">
        <v>32</v>
      </c>
      <c r="H357" s="240">
        <f t="shared" si="82"/>
        <v>320</v>
      </c>
      <c r="I357" s="241">
        <f t="shared" si="83"/>
        <v>360</v>
      </c>
      <c r="J357" s="241">
        <f t="shared" si="84"/>
        <v>25</v>
      </c>
      <c r="K357" s="241">
        <f t="shared" si="85"/>
        <v>90</v>
      </c>
      <c r="L357" s="241">
        <f t="shared" si="86"/>
        <v>450</v>
      </c>
      <c r="M357" s="322"/>
      <c r="N357" s="245">
        <f t="shared" si="80"/>
        <v>8</v>
      </c>
    </row>
    <row r="358" spans="1:14" s="11" customFormat="1" ht="18.75" customHeight="1">
      <c r="A358" s="287" t="s">
        <v>491</v>
      </c>
      <c r="B358" s="309" t="s">
        <v>1609</v>
      </c>
      <c r="C358" s="281"/>
      <c r="D358" s="277"/>
      <c r="E358" s="278"/>
      <c r="F358" s="239"/>
      <c r="G358" s="239"/>
      <c r="H358" s="240"/>
      <c r="I358" s="241"/>
      <c r="J358" s="241"/>
      <c r="K358" s="241"/>
      <c r="L358" s="241"/>
      <c r="M358" s="322"/>
      <c r="N358" s="245">
        <f t="shared" si="80"/>
        <v>5</v>
      </c>
    </row>
    <row r="359" spans="1:14" s="11" customFormat="1" ht="45" customHeight="1">
      <c r="A359" s="301" t="s">
        <v>1122</v>
      </c>
      <c r="B359" s="308" t="s">
        <v>1610</v>
      </c>
      <c r="C359" s="276" t="s">
        <v>1413</v>
      </c>
      <c r="D359" s="277">
        <v>16</v>
      </c>
      <c r="E359" s="278">
        <v>285</v>
      </c>
      <c r="F359" s="239">
        <f t="shared" si="81"/>
        <v>4560</v>
      </c>
      <c r="G359" s="36">
        <v>890</v>
      </c>
      <c r="H359" s="240">
        <f t="shared" si="82"/>
        <v>14240</v>
      </c>
      <c r="I359" s="241">
        <f t="shared" si="83"/>
        <v>18800</v>
      </c>
      <c r="J359" s="241">
        <f t="shared" si="84"/>
        <v>25</v>
      </c>
      <c r="K359" s="241">
        <f t="shared" si="85"/>
        <v>4700</v>
      </c>
      <c r="L359" s="241">
        <f t="shared" si="86"/>
        <v>23500</v>
      </c>
      <c r="M359" s="322"/>
      <c r="N359" s="245">
        <f t="shared" si="80"/>
        <v>8</v>
      </c>
    </row>
    <row r="360" spans="1:14" s="11" customFormat="1" ht="45" customHeight="1">
      <c r="A360" s="301" t="s">
        <v>1123</v>
      </c>
      <c r="B360" s="308" t="s">
        <v>1611</v>
      </c>
      <c r="C360" s="276" t="s">
        <v>1413</v>
      </c>
      <c r="D360" s="277">
        <v>13</v>
      </c>
      <c r="E360" s="278">
        <v>180</v>
      </c>
      <c r="F360" s="239">
        <f t="shared" si="81"/>
        <v>2340</v>
      </c>
      <c r="G360" s="36">
        <v>620</v>
      </c>
      <c r="H360" s="240">
        <f t="shared" si="82"/>
        <v>8060</v>
      </c>
      <c r="I360" s="241">
        <f t="shared" si="83"/>
        <v>10400</v>
      </c>
      <c r="J360" s="241">
        <f t="shared" si="84"/>
        <v>25</v>
      </c>
      <c r="K360" s="241">
        <f t="shared" si="85"/>
        <v>2600</v>
      </c>
      <c r="L360" s="241">
        <f t="shared" si="86"/>
        <v>13000</v>
      </c>
      <c r="M360" s="322"/>
      <c r="N360" s="245">
        <f t="shared" si="80"/>
        <v>8</v>
      </c>
    </row>
    <row r="361" spans="1:14" s="11" customFormat="1" ht="26.25" customHeight="1">
      <c r="A361" s="301" t="s">
        <v>1124</v>
      </c>
      <c r="B361" s="308" t="s">
        <v>1612</v>
      </c>
      <c r="C361" s="276" t="s">
        <v>1413</v>
      </c>
      <c r="D361" s="277">
        <v>10</v>
      </c>
      <c r="E361" s="278">
        <v>110</v>
      </c>
      <c r="F361" s="239">
        <f t="shared" si="81"/>
        <v>1100</v>
      </c>
      <c r="G361" s="36">
        <v>265</v>
      </c>
      <c r="H361" s="240">
        <f t="shared" si="82"/>
        <v>2650</v>
      </c>
      <c r="I361" s="241">
        <f t="shared" si="83"/>
        <v>3750</v>
      </c>
      <c r="J361" s="241">
        <f t="shared" si="84"/>
        <v>25</v>
      </c>
      <c r="K361" s="241">
        <f t="shared" si="85"/>
        <v>937.5</v>
      </c>
      <c r="L361" s="241">
        <f t="shared" si="86"/>
        <v>4687.5</v>
      </c>
      <c r="M361" s="322"/>
      <c r="N361" s="245">
        <f t="shared" si="80"/>
        <v>8</v>
      </c>
    </row>
    <row r="362" spans="1:14" s="11" customFormat="1" ht="26.25" customHeight="1">
      <c r="A362" s="301" t="s">
        <v>1125</v>
      </c>
      <c r="B362" s="308" t="s">
        <v>1613</v>
      </c>
      <c r="C362" s="276" t="s">
        <v>1413</v>
      </c>
      <c r="D362" s="277">
        <v>16</v>
      </c>
      <c r="E362" s="278">
        <v>120</v>
      </c>
      <c r="F362" s="239">
        <f t="shared" si="81"/>
        <v>1920</v>
      </c>
      <c r="G362" s="36">
        <v>320</v>
      </c>
      <c r="H362" s="240">
        <f t="shared" si="82"/>
        <v>5120</v>
      </c>
      <c r="I362" s="241">
        <f t="shared" si="83"/>
        <v>7040</v>
      </c>
      <c r="J362" s="241">
        <f t="shared" si="84"/>
        <v>25</v>
      </c>
      <c r="K362" s="241">
        <f t="shared" si="85"/>
        <v>1760</v>
      </c>
      <c r="L362" s="241">
        <f t="shared" si="86"/>
        <v>8800</v>
      </c>
      <c r="M362" s="322"/>
      <c r="N362" s="245">
        <f t="shared" si="80"/>
        <v>8</v>
      </c>
    </row>
    <row r="363" spans="1:14" s="11" customFormat="1" ht="26.25" customHeight="1">
      <c r="A363" s="301" t="s">
        <v>1126</v>
      </c>
      <c r="B363" s="308" t="s">
        <v>1614</v>
      </c>
      <c r="C363" s="276" t="s">
        <v>1413</v>
      </c>
      <c r="D363" s="277">
        <v>14</v>
      </c>
      <c r="E363" s="278">
        <v>150</v>
      </c>
      <c r="F363" s="239">
        <f t="shared" si="81"/>
        <v>2100</v>
      </c>
      <c r="G363" s="36">
        <v>390</v>
      </c>
      <c r="H363" s="240">
        <f t="shared" si="82"/>
        <v>5460</v>
      </c>
      <c r="I363" s="241">
        <f t="shared" si="83"/>
        <v>7560</v>
      </c>
      <c r="J363" s="241">
        <f t="shared" si="84"/>
        <v>25</v>
      </c>
      <c r="K363" s="241">
        <f t="shared" si="85"/>
        <v>1890</v>
      </c>
      <c r="L363" s="241">
        <f t="shared" si="86"/>
        <v>9450</v>
      </c>
      <c r="M363" s="322"/>
      <c r="N363" s="245">
        <f t="shared" si="80"/>
        <v>8</v>
      </c>
    </row>
    <row r="364" spans="1:14" s="11" customFormat="1" ht="26.25" customHeight="1">
      <c r="A364" s="301" t="s">
        <v>1127</v>
      </c>
      <c r="B364" s="308" t="s">
        <v>1615</v>
      </c>
      <c r="C364" s="276" t="s">
        <v>1413</v>
      </c>
      <c r="D364" s="277">
        <v>10</v>
      </c>
      <c r="E364" s="278">
        <v>110</v>
      </c>
      <c r="F364" s="239">
        <f t="shared" si="81"/>
        <v>1100</v>
      </c>
      <c r="G364" s="36">
        <v>280</v>
      </c>
      <c r="H364" s="240">
        <f t="shared" si="82"/>
        <v>2800</v>
      </c>
      <c r="I364" s="241">
        <f t="shared" si="83"/>
        <v>3900</v>
      </c>
      <c r="J364" s="241">
        <f t="shared" si="84"/>
        <v>25</v>
      </c>
      <c r="K364" s="241">
        <f t="shared" si="85"/>
        <v>975</v>
      </c>
      <c r="L364" s="241">
        <f t="shared" si="86"/>
        <v>4875</v>
      </c>
      <c r="M364" s="322"/>
      <c r="N364" s="245">
        <f t="shared" si="80"/>
        <v>8</v>
      </c>
    </row>
    <row r="365" spans="1:14" s="11" customFormat="1" ht="25.5" customHeight="1">
      <c r="A365" s="301" t="s">
        <v>1128</v>
      </c>
      <c r="B365" s="308" t="s">
        <v>1616</v>
      </c>
      <c r="C365" s="276" t="s">
        <v>1413</v>
      </c>
      <c r="D365" s="277">
        <v>16</v>
      </c>
      <c r="E365" s="278">
        <v>120</v>
      </c>
      <c r="F365" s="239">
        <f t="shared" si="81"/>
        <v>1920</v>
      </c>
      <c r="G365" s="36">
        <v>335</v>
      </c>
      <c r="H365" s="240">
        <f t="shared" si="82"/>
        <v>5360</v>
      </c>
      <c r="I365" s="241">
        <f t="shared" si="83"/>
        <v>7280</v>
      </c>
      <c r="J365" s="241">
        <f t="shared" si="84"/>
        <v>25</v>
      </c>
      <c r="K365" s="241">
        <f t="shared" si="85"/>
        <v>1820</v>
      </c>
      <c r="L365" s="241">
        <f t="shared" si="86"/>
        <v>9100</v>
      </c>
      <c r="M365" s="322"/>
      <c r="N365" s="245">
        <f t="shared" si="80"/>
        <v>8</v>
      </c>
    </row>
    <row r="366" spans="1:14" s="11" customFormat="1" ht="26.25" customHeight="1">
      <c r="A366" s="301" t="s">
        <v>1129</v>
      </c>
      <c r="B366" s="308" t="s">
        <v>1617</v>
      </c>
      <c r="C366" s="276" t="s">
        <v>1413</v>
      </c>
      <c r="D366" s="277">
        <v>15</v>
      </c>
      <c r="E366" s="278">
        <v>150</v>
      </c>
      <c r="F366" s="239">
        <f t="shared" si="81"/>
        <v>2250</v>
      </c>
      <c r="G366" s="36">
        <v>405</v>
      </c>
      <c r="H366" s="240">
        <f t="shared" si="82"/>
        <v>6075</v>
      </c>
      <c r="I366" s="241">
        <f t="shared" si="83"/>
        <v>8325</v>
      </c>
      <c r="J366" s="241">
        <f t="shared" si="84"/>
        <v>25</v>
      </c>
      <c r="K366" s="241">
        <f t="shared" si="85"/>
        <v>2081.25</v>
      </c>
      <c r="L366" s="241">
        <f t="shared" si="86"/>
        <v>10406.25</v>
      </c>
      <c r="M366" s="322"/>
      <c r="N366" s="245">
        <f t="shared" si="80"/>
        <v>8</v>
      </c>
    </row>
    <row r="367" spans="1:14" s="11" customFormat="1" ht="26.25" customHeight="1">
      <c r="A367" s="301" t="s">
        <v>1130</v>
      </c>
      <c r="B367" s="308" t="s">
        <v>1618</v>
      </c>
      <c r="C367" s="276" t="s">
        <v>1413</v>
      </c>
      <c r="D367" s="277">
        <v>16</v>
      </c>
      <c r="E367" s="278">
        <v>150</v>
      </c>
      <c r="F367" s="239">
        <f t="shared" si="81"/>
        <v>2400</v>
      </c>
      <c r="G367" s="36">
        <v>440</v>
      </c>
      <c r="H367" s="240">
        <f t="shared" si="82"/>
        <v>7040</v>
      </c>
      <c r="I367" s="241">
        <f t="shared" si="83"/>
        <v>9440</v>
      </c>
      <c r="J367" s="241">
        <f t="shared" si="84"/>
        <v>25</v>
      </c>
      <c r="K367" s="241">
        <f t="shared" si="85"/>
        <v>2360</v>
      </c>
      <c r="L367" s="241">
        <f t="shared" si="86"/>
        <v>11800</v>
      </c>
      <c r="M367" s="322"/>
      <c r="N367" s="245">
        <f t="shared" si="80"/>
        <v>8</v>
      </c>
    </row>
    <row r="368" spans="1:14" s="11" customFormat="1" ht="40.5" customHeight="1">
      <c r="A368" s="301" t="s">
        <v>1131</v>
      </c>
      <c r="B368" s="308" t="s">
        <v>1619</v>
      </c>
      <c r="C368" s="276" t="s">
        <v>1413</v>
      </c>
      <c r="D368" s="277">
        <v>14</v>
      </c>
      <c r="E368" s="278">
        <v>110</v>
      </c>
      <c r="F368" s="239">
        <f t="shared" si="81"/>
        <v>1540</v>
      </c>
      <c r="G368" s="36">
        <v>220</v>
      </c>
      <c r="H368" s="240">
        <f t="shared" si="82"/>
        <v>3080</v>
      </c>
      <c r="I368" s="241">
        <f t="shared" si="83"/>
        <v>4620</v>
      </c>
      <c r="J368" s="241">
        <f t="shared" si="84"/>
        <v>25</v>
      </c>
      <c r="K368" s="241">
        <f t="shared" si="85"/>
        <v>1155</v>
      </c>
      <c r="L368" s="241">
        <f t="shared" si="86"/>
        <v>5775</v>
      </c>
      <c r="M368" s="322"/>
      <c r="N368" s="245">
        <f t="shared" si="80"/>
        <v>8</v>
      </c>
    </row>
    <row r="369" spans="1:14" s="11" customFormat="1" ht="24.75" customHeight="1">
      <c r="A369" s="301" t="s">
        <v>1132</v>
      </c>
      <c r="B369" s="308" t="s">
        <v>1620</v>
      </c>
      <c r="C369" s="276" t="s">
        <v>1413</v>
      </c>
      <c r="D369" s="277">
        <v>14</v>
      </c>
      <c r="E369" s="278">
        <v>180</v>
      </c>
      <c r="F369" s="239">
        <f t="shared" si="81"/>
        <v>2520</v>
      </c>
      <c r="G369" s="36">
        <v>350</v>
      </c>
      <c r="H369" s="240">
        <f t="shared" si="82"/>
        <v>4900</v>
      </c>
      <c r="I369" s="241">
        <f t="shared" si="83"/>
        <v>7420</v>
      </c>
      <c r="J369" s="241">
        <f t="shared" si="84"/>
        <v>25</v>
      </c>
      <c r="K369" s="241">
        <f t="shared" si="85"/>
        <v>1855</v>
      </c>
      <c r="L369" s="241">
        <f t="shared" si="86"/>
        <v>9275</v>
      </c>
      <c r="M369" s="322"/>
      <c r="N369" s="245">
        <f t="shared" si="80"/>
        <v>8</v>
      </c>
    </row>
    <row r="370" spans="1:14" s="11" customFormat="1" ht="26.25" customHeight="1">
      <c r="A370" s="301" t="s">
        <v>1133</v>
      </c>
      <c r="B370" s="308" t="s">
        <v>1621</v>
      </c>
      <c r="C370" s="276" t="s">
        <v>1413</v>
      </c>
      <c r="D370" s="277">
        <v>10</v>
      </c>
      <c r="E370" s="278">
        <v>74.55</v>
      </c>
      <c r="F370" s="239">
        <f t="shared" si="81"/>
        <v>745.5</v>
      </c>
      <c r="G370" s="34">
        <v>198.99</v>
      </c>
      <c r="H370" s="240">
        <f t="shared" si="82"/>
        <v>1989.9</v>
      </c>
      <c r="I370" s="241">
        <f t="shared" si="83"/>
        <v>2735.4</v>
      </c>
      <c r="J370" s="241">
        <f t="shared" si="84"/>
        <v>25</v>
      </c>
      <c r="K370" s="241">
        <f t="shared" si="85"/>
        <v>683.85</v>
      </c>
      <c r="L370" s="241">
        <f t="shared" si="86"/>
        <v>3419.25</v>
      </c>
      <c r="M370" s="322"/>
      <c r="N370" s="245">
        <f t="shared" si="80"/>
        <v>8</v>
      </c>
    </row>
    <row r="371" spans="1:14" s="11" customFormat="1" ht="30.75" customHeight="1">
      <c r="A371" s="301" t="s">
        <v>1134</v>
      </c>
      <c r="B371" s="308" t="s">
        <v>1622</v>
      </c>
      <c r="C371" s="276" t="s">
        <v>1413</v>
      </c>
      <c r="D371" s="277">
        <v>10</v>
      </c>
      <c r="E371" s="278">
        <v>220</v>
      </c>
      <c r="F371" s="239">
        <f t="shared" si="81"/>
        <v>2200</v>
      </c>
      <c r="G371" s="36">
        <v>800</v>
      </c>
      <c r="H371" s="240">
        <f t="shared" si="82"/>
        <v>8000</v>
      </c>
      <c r="I371" s="241">
        <f t="shared" si="83"/>
        <v>10200</v>
      </c>
      <c r="J371" s="241">
        <f t="shared" si="84"/>
        <v>25</v>
      </c>
      <c r="K371" s="241">
        <f t="shared" si="85"/>
        <v>2550</v>
      </c>
      <c r="L371" s="241">
        <f t="shared" si="86"/>
        <v>12750</v>
      </c>
      <c r="M371" s="322"/>
      <c r="N371" s="245">
        <f t="shared" si="80"/>
        <v>8</v>
      </c>
    </row>
    <row r="372" spans="1:14" s="11" customFormat="1" ht="31.5" customHeight="1">
      <c r="A372" s="301" t="s">
        <v>1135</v>
      </c>
      <c r="B372" s="308" t="s">
        <v>1623</v>
      </c>
      <c r="C372" s="276" t="s">
        <v>1413</v>
      </c>
      <c r="D372" s="277">
        <v>10</v>
      </c>
      <c r="E372" s="278">
        <v>300</v>
      </c>
      <c r="F372" s="239">
        <f t="shared" si="81"/>
        <v>3000</v>
      </c>
      <c r="G372" s="36">
        <v>1100</v>
      </c>
      <c r="H372" s="240">
        <f t="shared" si="82"/>
        <v>11000</v>
      </c>
      <c r="I372" s="241">
        <f t="shared" si="83"/>
        <v>14000</v>
      </c>
      <c r="J372" s="241">
        <f t="shared" si="84"/>
        <v>25</v>
      </c>
      <c r="K372" s="241">
        <f t="shared" si="85"/>
        <v>3500</v>
      </c>
      <c r="L372" s="241">
        <f t="shared" si="86"/>
        <v>17500</v>
      </c>
      <c r="M372" s="322"/>
      <c r="N372" s="245">
        <f t="shared" si="80"/>
        <v>8</v>
      </c>
    </row>
    <row r="373" spans="1:14" s="11" customFormat="1" ht="54.75" customHeight="1">
      <c r="A373" s="301" t="s">
        <v>1136</v>
      </c>
      <c r="B373" s="308" t="s">
        <v>1624</v>
      </c>
      <c r="C373" s="276" t="s">
        <v>1413</v>
      </c>
      <c r="D373" s="277">
        <v>14</v>
      </c>
      <c r="E373" s="278">
        <v>120</v>
      </c>
      <c r="F373" s="239">
        <f t="shared" si="81"/>
        <v>1680</v>
      </c>
      <c r="G373" s="36">
        <v>320</v>
      </c>
      <c r="H373" s="240">
        <f t="shared" si="82"/>
        <v>4480</v>
      </c>
      <c r="I373" s="241">
        <f t="shared" si="83"/>
        <v>6160</v>
      </c>
      <c r="J373" s="241">
        <f t="shared" si="84"/>
        <v>25</v>
      </c>
      <c r="K373" s="241">
        <f t="shared" si="85"/>
        <v>1540</v>
      </c>
      <c r="L373" s="241">
        <f t="shared" si="86"/>
        <v>7700</v>
      </c>
      <c r="M373" s="322"/>
      <c r="N373" s="245">
        <f t="shared" si="80"/>
        <v>8</v>
      </c>
    </row>
    <row r="374" spans="1:14" s="11" customFormat="1" ht="53.25" customHeight="1">
      <c r="A374" s="301" t="s">
        <v>1137</v>
      </c>
      <c r="B374" s="308" t="s">
        <v>1625</v>
      </c>
      <c r="C374" s="276" t="s">
        <v>1413</v>
      </c>
      <c r="D374" s="277">
        <v>16</v>
      </c>
      <c r="E374" s="278">
        <v>180</v>
      </c>
      <c r="F374" s="239">
        <f t="shared" si="81"/>
        <v>2880</v>
      </c>
      <c r="G374" s="36">
        <v>650</v>
      </c>
      <c r="H374" s="240">
        <f t="shared" si="82"/>
        <v>10400</v>
      </c>
      <c r="I374" s="241">
        <f t="shared" si="83"/>
        <v>13280</v>
      </c>
      <c r="J374" s="241">
        <f t="shared" si="84"/>
        <v>25</v>
      </c>
      <c r="K374" s="241">
        <f t="shared" si="85"/>
        <v>3320</v>
      </c>
      <c r="L374" s="241">
        <f t="shared" si="86"/>
        <v>16600</v>
      </c>
      <c r="M374" s="322"/>
      <c r="N374" s="245">
        <f t="shared" si="80"/>
        <v>8</v>
      </c>
    </row>
    <row r="375" spans="1:14" s="11" customFormat="1" ht="66" customHeight="1">
      <c r="A375" s="301" t="s">
        <v>1138</v>
      </c>
      <c r="B375" s="310" t="s">
        <v>1626</v>
      </c>
      <c r="C375" s="276" t="s">
        <v>1413</v>
      </c>
      <c r="D375" s="277">
        <v>15</v>
      </c>
      <c r="E375" s="278">
        <v>180</v>
      </c>
      <c r="F375" s="239">
        <f t="shared" si="81"/>
        <v>2700</v>
      </c>
      <c r="G375" s="36">
        <v>750</v>
      </c>
      <c r="H375" s="240">
        <f t="shared" si="82"/>
        <v>11250</v>
      </c>
      <c r="I375" s="241">
        <f t="shared" si="83"/>
        <v>13950</v>
      </c>
      <c r="J375" s="241">
        <f t="shared" si="84"/>
        <v>25</v>
      </c>
      <c r="K375" s="241">
        <f t="shared" si="85"/>
        <v>3487.5</v>
      </c>
      <c r="L375" s="241">
        <f t="shared" si="86"/>
        <v>17437.5</v>
      </c>
      <c r="M375" s="322"/>
      <c r="N375" s="245">
        <f t="shared" si="80"/>
        <v>8</v>
      </c>
    </row>
    <row r="376" spans="1:14" s="11" customFormat="1" ht="19.5" customHeight="1">
      <c r="A376" s="301" t="s">
        <v>1139</v>
      </c>
      <c r="B376" s="308" t="s">
        <v>1627</v>
      </c>
      <c r="C376" s="276" t="s">
        <v>1413</v>
      </c>
      <c r="D376" s="277">
        <v>15</v>
      </c>
      <c r="E376" s="278">
        <v>111.83</v>
      </c>
      <c r="F376" s="239">
        <f t="shared" si="81"/>
        <v>1677.45</v>
      </c>
      <c r="G376" s="22">
        <v>324.21</v>
      </c>
      <c r="H376" s="240">
        <f t="shared" si="82"/>
        <v>4863.15</v>
      </c>
      <c r="I376" s="241">
        <f t="shared" si="83"/>
        <v>6540.6</v>
      </c>
      <c r="J376" s="241">
        <f t="shared" si="84"/>
        <v>25</v>
      </c>
      <c r="K376" s="241">
        <f t="shared" si="85"/>
        <v>1635.15</v>
      </c>
      <c r="L376" s="241">
        <f t="shared" si="86"/>
        <v>8175.75</v>
      </c>
      <c r="M376" s="322"/>
      <c r="N376" s="245">
        <f t="shared" si="80"/>
        <v>8</v>
      </c>
    </row>
    <row r="377" spans="1:14" s="11" customFormat="1" ht="19.5" customHeight="1">
      <c r="A377" s="301" t="s">
        <v>1140</v>
      </c>
      <c r="B377" s="308" t="s">
        <v>1628</v>
      </c>
      <c r="C377" s="276" t="s">
        <v>1413</v>
      </c>
      <c r="D377" s="277">
        <v>14</v>
      </c>
      <c r="E377" s="278">
        <v>111.83</v>
      </c>
      <c r="F377" s="239">
        <f t="shared" si="81"/>
        <v>1565.62</v>
      </c>
      <c r="G377" s="22">
        <v>594.81</v>
      </c>
      <c r="H377" s="240">
        <f t="shared" si="82"/>
        <v>8327.34</v>
      </c>
      <c r="I377" s="241">
        <f t="shared" si="83"/>
        <v>9892.96</v>
      </c>
      <c r="J377" s="241">
        <f t="shared" si="84"/>
        <v>25</v>
      </c>
      <c r="K377" s="241">
        <f t="shared" si="85"/>
        <v>2473.24</v>
      </c>
      <c r="L377" s="241">
        <f t="shared" si="86"/>
        <v>12366.2</v>
      </c>
      <c r="M377" s="322"/>
      <c r="N377" s="245">
        <f t="shared" si="80"/>
        <v>8</v>
      </c>
    </row>
    <row r="378" spans="1:14" s="11" customFormat="1" ht="19.5" customHeight="1">
      <c r="A378" s="301" t="s">
        <v>1141</v>
      </c>
      <c r="B378" s="308" t="s">
        <v>1629</v>
      </c>
      <c r="C378" s="276" t="s">
        <v>1413</v>
      </c>
      <c r="D378" s="277">
        <v>15</v>
      </c>
      <c r="E378" s="278">
        <v>111.83</v>
      </c>
      <c r="F378" s="239">
        <f t="shared" si="81"/>
        <v>1677.45</v>
      </c>
      <c r="G378" s="22">
        <v>422.31</v>
      </c>
      <c r="H378" s="240">
        <f t="shared" si="82"/>
        <v>6334.65</v>
      </c>
      <c r="I378" s="241">
        <f t="shared" si="83"/>
        <v>8012.1</v>
      </c>
      <c r="J378" s="241">
        <f t="shared" si="84"/>
        <v>25</v>
      </c>
      <c r="K378" s="241">
        <f t="shared" si="85"/>
        <v>2003.03</v>
      </c>
      <c r="L378" s="241">
        <f t="shared" si="86"/>
        <v>10015.13</v>
      </c>
      <c r="M378" s="322"/>
      <c r="N378" s="245">
        <f t="shared" si="80"/>
        <v>8</v>
      </c>
    </row>
    <row r="379" spans="1:14" s="11" customFormat="1" ht="19.5" customHeight="1">
      <c r="A379" s="301" t="s">
        <v>1142</v>
      </c>
      <c r="B379" s="308" t="s">
        <v>1630</v>
      </c>
      <c r="C379" s="276" t="s">
        <v>1413</v>
      </c>
      <c r="D379" s="277">
        <v>11</v>
      </c>
      <c r="E379" s="278">
        <v>111.83</v>
      </c>
      <c r="F379" s="239">
        <f t="shared" si="81"/>
        <v>1230.13</v>
      </c>
      <c r="G379" s="22">
        <v>680.4</v>
      </c>
      <c r="H379" s="240">
        <f t="shared" si="82"/>
        <v>7484.4</v>
      </c>
      <c r="I379" s="241">
        <f t="shared" si="83"/>
        <v>8714.53</v>
      </c>
      <c r="J379" s="241">
        <f t="shared" si="84"/>
        <v>25</v>
      </c>
      <c r="K379" s="241">
        <f t="shared" si="85"/>
        <v>2178.63</v>
      </c>
      <c r="L379" s="241">
        <f t="shared" si="86"/>
        <v>10893.16</v>
      </c>
      <c r="M379" s="322"/>
      <c r="N379" s="245">
        <f t="shared" si="80"/>
        <v>8</v>
      </c>
    </row>
    <row r="380" spans="1:14" s="11" customFormat="1" ht="19.5" customHeight="1">
      <c r="A380" s="301" t="s">
        <v>1143</v>
      </c>
      <c r="B380" s="308" t="s">
        <v>1631</v>
      </c>
      <c r="C380" s="276" t="s">
        <v>1413</v>
      </c>
      <c r="D380" s="277">
        <v>12</v>
      </c>
      <c r="E380" s="278">
        <v>111.83</v>
      </c>
      <c r="F380" s="239">
        <f t="shared" si="81"/>
        <v>1341.96</v>
      </c>
      <c r="G380" s="22">
        <v>556.2</v>
      </c>
      <c r="H380" s="240">
        <f t="shared" si="82"/>
        <v>6674.4</v>
      </c>
      <c r="I380" s="241">
        <f t="shared" si="83"/>
        <v>8016.36</v>
      </c>
      <c r="J380" s="241">
        <f t="shared" si="84"/>
        <v>25</v>
      </c>
      <c r="K380" s="241">
        <f t="shared" si="85"/>
        <v>2004.09</v>
      </c>
      <c r="L380" s="241">
        <f t="shared" si="86"/>
        <v>10020.45</v>
      </c>
      <c r="M380" s="322"/>
      <c r="N380" s="245">
        <f t="shared" si="80"/>
        <v>8</v>
      </c>
    </row>
    <row r="381" spans="1:14" s="11" customFormat="1" ht="19.5" customHeight="1">
      <c r="A381" s="301" t="s">
        <v>1144</v>
      </c>
      <c r="B381" s="308" t="s">
        <v>1632</v>
      </c>
      <c r="C381" s="276" t="s">
        <v>1413</v>
      </c>
      <c r="D381" s="277">
        <v>8</v>
      </c>
      <c r="E381" s="278">
        <v>111.83</v>
      </c>
      <c r="F381" s="239">
        <f t="shared" si="81"/>
        <v>894.64</v>
      </c>
      <c r="G381" s="22">
        <v>760.35</v>
      </c>
      <c r="H381" s="240">
        <f t="shared" si="82"/>
        <v>6082.8</v>
      </c>
      <c r="I381" s="241">
        <f t="shared" si="83"/>
        <v>6977.44</v>
      </c>
      <c r="J381" s="241">
        <f t="shared" si="84"/>
        <v>25</v>
      </c>
      <c r="K381" s="241">
        <f t="shared" si="85"/>
        <v>1744.36</v>
      </c>
      <c r="L381" s="241">
        <f t="shared" si="86"/>
        <v>8721.8</v>
      </c>
      <c r="M381" s="322"/>
      <c r="N381" s="245">
        <f t="shared" si="80"/>
        <v>8</v>
      </c>
    </row>
    <row r="382" spans="1:14" s="11" customFormat="1" ht="19.5" customHeight="1">
      <c r="A382" s="301" t="s">
        <v>1145</v>
      </c>
      <c r="B382" s="308" t="s">
        <v>1633</v>
      </c>
      <c r="C382" s="276" t="s">
        <v>1413</v>
      </c>
      <c r="D382" s="277">
        <v>8</v>
      </c>
      <c r="E382" s="278">
        <v>108.63</v>
      </c>
      <c r="F382" s="239">
        <f t="shared" si="81"/>
        <v>869.04</v>
      </c>
      <c r="G382" s="27">
        <v>465.21</v>
      </c>
      <c r="H382" s="240">
        <f t="shared" si="82"/>
        <v>3721.68</v>
      </c>
      <c r="I382" s="241">
        <f t="shared" si="83"/>
        <v>4590.72</v>
      </c>
      <c r="J382" s="241">
        <f t="shared" si="84"/>
        <v>25</v>
      </c>
      <c r="K382" s="241">
        <f t="shared" si="85"/>
        <v>1147.68</v>
      </c>
      <c r="L382" s="241">
        <f t="shared" si="86"/>
        <v>5738.4</v>
      </c>
      <c r="M382" s="322"/>
      <c r="N382" s="245">
        <f t="shared" si="80"/>
        <v>8</v>
      </c>
    </row>
    <row r="383" spans="1:14" s="11" customFormat="1" ht="19.5" customHeight="1">
      <c r="A383" s="301" t="s">
        <v>1146</v>
      </c>
      <c r="B383" s="308" t="s">
        <v>1634</v>
      </c>
      <c r="C383" s="276" t="s">
        <v>1413</v>
      </c>
      <c r="D383" s="277">
        <v>16</v>
      </c>
      <c r="E383" s="278">
        <v>64</v>
      </c>
      <c r="F383" s="239">
        <f t="shared" si="81"/>
        <v>1024</v>
      </c>
      <c r="G383" s="27">
        <v>158</v>
      </c>
      <c r="H383" s="240">
        <f t="shared" si="82"/>
        <v>2528</v>
      </c>
      <c r="I383" s="241">
        <f t="shared" si="83"/>
        <v>3552</v>
      </c>
      <c r="J383" s="241">
        <f t="shared" si="84"/>
        <v>25</v>
      </c>
      <c r="K383" s="241">
        <f t="shared" si="85"/>
        <v>888</v>
      </c>
      <c r="L383" s="241">
        <f t="shared" si="86"/>
        <v>4440</v>
      </c>
      <c r="M383" s="322"/>
      <c r="N383" s="245">
        <f t="shared" si="80"/>
        <v>8</v>
      </c>
    </row>
    <row r="384" spans="1:14" s="11" customFormat="1" ht="19.5" customHeight="1">
      <c r="A384" s="301" t="s">
        <v>1147</v>
      </c>
      <c r="B384" s="308" t="s">
        <v>1635</v>
      </c>
      <c r="C384" s="276" t="s">
        <v>1413</v>
      </c>
      <c r="D384" s="277">
        <v>12</v>
      </c>
      <c r="E384" s="278">
        <v>40</v>
      </c>
      <c r="F384" s="239">
        <f t="shared" si="81"/>
        <v>480</v>
      </c>
      <c r="G384" s="22">
        <v>105</v>
      </c>
      <c r="H384" s="240">
        <f t="shared" si="82"/>
        <v>1260</v>
      </c>
      <c r="I384" s="241">
        <f t="shared" si="83"/>
        <v>1740</v>
      </c>
      <c r="J384" s="241">
        <f t="shared" si="84"/>
        <v>25</v>
      </c>
      <c r="K384" s="241">
        <f t="shared" si="85"/>
        <v>435</v>
      </c>
      <c r="L384" s="241">
        <f t="shared" si="86"/>
        <v>2175</v>
      </c>
      <c r="M384" s="322"/>
      <c r="N384" s="245">
        <f t="shared" si="80"/>
        <v>8</v>
      </c>
    </row>
    <row r="385" spans="1:14" s="11" customFormat="1" ht="19.5" customHeight="1">
      <c r="A385" s="301" t="s">
        <v>1148</v>
      </c>
      <c r="B385" s="308" t="s">
        <v>1636</v>
      </c>
      <c r="C385" s="276" t="s">
        <v>1413</v>
      </c>
      <c r="D385" s="277">
        <v>24</v>
      </c>
      <c r="E385" s="278">
        <v>48</v>
      </c>
      <c r="F385" s="239">
        <f t="shared" si="81"/>
        <v>1152</v>
      </c>
      <c r="G385" s="22">
        <v>115</v>
      </c>
      <c r="H385" s="240">
        <f t="shared" si="82"/>
        <v>2760</v>
      </c>
      <c r="I385" s="241">
        <f t="shared" si="83"/>
        <v>3912</v>
      </c>
      <c r="J385" s="241">
        <f t="shared" si="84"/>
        <v>25</v>
      </c>
      <c r="K385" s="241">
        <f t="shared" si="85"/>
        <v>978</v>
      </c>
      <c r="L385" s="241">
        <f t="shared" si="86"/>
        <v>4890</v>
      </c>
      <c r="M385" s="322"/>
      <c r="N385" s="245">
        <f t="shared" si="80"/>
        <v>8</v>
      </c>
    </row>
    <row r="386" spans="1:14" s="11" customFormat="1" ht="19.5" customHeight="1">
      <c r="A386" s="301" t="s">
        <v>1149</v>
      </c>
      <c r="B386" s="308" t="s">
        <v>1637</v>
      </c>
      <c r="C386" s="276" t="s">
        <v>1413</v>
      </c>
      <c r="D386" s="277">
        <v>10</v>
      </c>
      <c r="E386" s="278">
        <v>55</v>
      </c>
      <c r="F386" s="239">
        <f t="shared" si="81"/>
        <v>550</v>
      </c>
      <c r="G386" s="22">
        <v>135</v>
      </c>
      <c r="H386" s="240">
        <f t="shared" si="82"/>
        <v>1350</v>
      </c>
      <c r="I386" s="241">
        <f t="shared" si="83"/>
        <v>1900</v>
      </c>
      <c r="J386" s="241">
        <f t="shared" si="84"/>
        <v>25</v>
      </c>
      <c r="K386" s="241">
        <f t="shared" si="85"/>
        <v>475</v>
      </c>
      <c r="L386" s="241">
        <f t="shared" si="86"/>
        <v>2375</v>
      </c>
      <c r="M386" s="322"/>
      <c r="N386" s="245">
        <f t="shared" si="80"/>
        <v>8</v>
      </c>
    </row>
    <row r="387" spans="1:14" s="11" customFormat="1" ht="19.5" customHeight="1">
      <c r="A387" s="301" t="s">
        <v>1150</v>
      </c>
      <c r="B387" s="308" t="s">
        <v>806</v>
      </c>
      <c r="C387" s="276" t="s">
        <v>1413</v>
      </c>
      <c r="D387" s="277">
        <v>12</v>
      </c>
      <c r="E387" s="278">
        <v>300</v>
      </c>
      <c r="F387" s="239">
        <f t="shared" si="81"/>
        <v>3600</v>
      </c>
      <c r="G387" s="22">
        <v>600</v>
      </c>
      <c r="H387" s="240">
        <f t="shared" si="82"/>
        <v>7200</v>
      </c>
      <c r="I387" s="241">
        <f t="shared" si="83"/>
        <v>10800</v>
      </c>
      <c r="J387" s="241">
        <f t="shared" si="84"/>
        <v>25</v>
      </c>
      <c r="K387" s="241">
        <f t="shared" si="85"/>
        <v>2700</v>
      </c>
      <c r="L387" s="241">
        <f t="shared" si="86"/>
        <v>13500</v>
      </c>
      <c r="M387" s="322"/>
      <c r="N387" s="245">
        <f t="shared" si="80"/>
        <v>8</v>
      </c>
    </row>
    <row r="388" spans="1:14" s="11" customFormat="1" ht="19.5" customHeight="1">
      <c r="A388" s="287" t="s">
        <v>492</v>
      </c>
      <c r="B388" s="309" t="s">
        <v>1638</v>
      </c>
      <c r="C388" s="276"/>
      <c r="D388" s="277"/>
      <c r="E388" s="278"/>
      <c r="F388" s="239"/>
      <c r="G388" s="239"/>
      <c r="H388" s="240"/>
      <c r="I388" s="241"/>
      <c r="J388" s="241"/>
      <c r="K388" s="241"/>
      <c r="L388" s="241"/>
      <c r="M388" s="322"/>
      <c r="N388" s="245">
        <f t="shared" si="80"/>
        <v>5</v>
      </c>
    </row>
    <row r="389" spans="1:14" s="11" customFormat="1" ht="26.25" customHeight="1">
      <c r="A389" s="301" t="s">
        <v>1151</v>
      </c>
      <c r="B389" s="308" t="s">
        <v>1639</v>
      </c>
      <c r="C389" s="276" t="s">
        <v>1398</v>
      </c>
      <c r="D389" s="277">
        <v>300</v>
      </c>
      <c r="E389" s="278">
        <v>7.82</v>
      </c>
      <c r="F389" s="239">
        <f t="shared" si="81"/>
        <v>2346</v>
      </c>
      <c r="G389" s="34">
        <v>33.15</v>
      </c>
      <c r="H389" s="240">
        <f t="shared" si="82"/>
        <v>9945</v>
      </c>
      <c r="I389" s="241">
        <f t="shared" si="83"/>
        <v>12291</v>
      </c>
      <c r="J389" s="241">
        <f t="shared" si="84"/>
        <v>25</v>
      </c>
      <c r="K389" s="241">
        <f t="shared" si="85"/>
        <v>3072.75</v>
      </c>
      <c r="L389" s="241">
        <f t="shared" si="86"/>
        <v>15363.75</v>
      </c>
      <c r="M389" s="322"/>
      <c r="N389" s="245">
        <f t="shared" si="80"/>
        <v>8</v>
      </c>
    </row>
    <row r="390" spans="1:14" s="11" customFormat="1" ht="23.25" customHeight="1">
      <c r="A390" s="301" t="s">
        <v>1152</v>
      </c>
      <c r="B390" s="308" t="s">
        <v>1640</v>
      </c>
      <c r="C390" s="276" t="s">
        <v>1398</v>
      </c>
      <c r="D390" s="277">
        <v>280</v>
      </c>
      <c r="E390" s="278">
        <v>2.6</v>
      </c>
      <c r="F390" s="239">
        <f t="shared" si="81"/>
        <v>728</v>
      </c>
      <c r="G390" s="38">
        <v>26.86</v>
      </c>
      <c r="H390" s="240">
        <f t="shared" si="82"/>
        <v>7520.8</v>
      </c>
      <c r="I390" s="241">
        <f t="shared" si="83"/>
        <v>8248.8</v>
      </c>
      <c r="J390" s="241">
        <f t="shared" si="84"/>
        <v>25</v>
      </c>
      <c r="K390" s="241">
        <f t="shared" si="85"/>
        <v>2062.2</v>
      </c>
      <c r="L390" s="241">
        <f t="shared" si="86"/>
        <v>10311</v>
      </c>
      <c r="M390" s="322"/>
      <c r="N390" s="245">
        <f t="shared" si="80"/>
        <v>8</v>
      </c>
    </row>
    <row r="391" spans="1:14" s="11" customFormat="1" ht="23.25" customHeight="1">
      <c r="A391" s="301" t="s">
        <v>1153</v>
      </c>
      <c r="B391" s="308" t="s">
        <v>1641</v>
      </c>
      <c r="C391" s="276" t="s">
        <v>1398</v>
      </c>
      <c r="D391" s="277">
        <v>260</v>
      </c>
      <c r="E391" s="278">
        <v>2.6</v>
      </c>
      <c r="F391" s="239">
        <f t="shared" si="81"/>
        <v>676</v>
      </c>
      <c r="G391" s="34">
        <v>20.11</v>
      </c>
      <c r="H391" s="240">
        <f t="shared" si="82"/>
        <v>5228.6</v>
      </c>
      <c r="I391" s="241">
        <f t="shared" si="83"/>
        <v>5904.6</v>
      </c>
      <c r="J391" s="241">
        <f t="shared" si="84"/>
        <v>25</v>
      </c>
      <c r="K391" s="241">
        <f t="shared" si="85"/>
        <v>1476.15</v>
      </c>
      <c r="L391" s="241">
        <f t="shared" si="86"/>
        <v>7380.75</v>
      </c>
      <c r="M391" s="322"/>
      <c r="N391" s="245">
        <f t="shared" si="80"/>
        <v>8</v>
      </c>
    </row>
    <row r="392" spans="1:14" s="11" customFormat="1" ht="26.25" customHeight="1">
      <c r="A392" s="301" t="s">
        <v>1154</v>
      </c>
      <c r="B392" s="308" t="s">
        <v>1642</v>
      </c>
      <c r="C392" s="276" t="s">
        <v>1398</v>
      </c>
      <c r="D392" s="277">
        <v>320</v>
      </c>
      <c r="E392" s="278">
        <v>5.22</v>
      </c>
      <c r="F392" s="239">
        <f t="shared" si="81"/>
        <v>1670.4</v>
      </c>
      <c r="G392" s="34">
        <v>38.4</v>
      </c>
      <c r="H392" s="240">
        <f t="shared" si="82"/>
        <v>12288</v>
      </c>
      <c r="I392" s="241">
        <f t="shared" si="83"/>
        <v>13958.4</v>
      </c>
      <c r="J392" s="241">
        <f t="shared" si="84"/>
        <v>25</v>
      </c>
      <c r="K392" s="241">
        <f t="shared" si="85"/>
        <v>3489.6</v>
      </c>
      <c r="L392" s="241">
        <f t="shared" si="86"/>
        <v>17448</v>
      </c>
      <c r="M392" s="322"/>
      <c r="N392" s="245">
        <f t="shared" si="80"/>
        <v>8</v>
      </c>
    </row>
    <row r="393" spans="1:14" s="11" customFormat="1" ht="19.5" customHeight="1">
      <c r="A393" s="301" t="s">
        <v>1155</v>
      </c>
      <c r="B393" s="308" t="s">
        <v>1643</v>
      </c>
      <c r="C393" s="276" t="s">
        <v>1398</v>
      </c>
      <c r="D393" s="277">
        <v>340</v>
      </c>
      <c r="E393" s="278">
        <v>7.82</v>
      </c>
      <c r="F393" s="239">
        <f t="shared" si="81"/>
        <v>2658.8</v>
      </c>
      <c r="G393" s="34">
        <v>31.43</v>
      </c>
      <c r="H393" s="240">
        <f t="shared" si="82"/>
        <v>10686.2</v>
      </c>
      <c r="I393" s="241">
        <f t="shared" si="83"/>
        <v>13345</v>
      </c>
      <c r="J393" s="241">
        <f t="shared" si="84"/>
        <v>25</v>
      </c>
      <c r="K393" s="241">
        <f t="shared" si="85"/>
        <v>3336.25</v>
      </c>
      <c r="L393" s="241">
        <f t="shared" si="86"/>
        <v>16681.25</v>
      </c>
      <c r="M393" s="322"/>
      <c r="N393" s="245">
        <f t="shared" si="80"/>
        <v>8</v>
      </c>
    </row>
    <row r="394" spans="1:14" s="11" customFormat="1" ht="19.5" customHeight="1">
      <c r="A394" s="301" t="s">
        <v>1156</v>
      </c>
      <c r="B394" s="308" t="s">
        <v>1644</v>
      </c>
      <c r="C394" s="276" t="s">
        <v>1398</v>
      </c>
      <c r="D394" s="277">
        <v>330</v>
      </c>
      <c r="E394" s="278">
        <v>10.44</v>
      </c>
      <c r="F394" s="239">
        <f t="shared" si="81"/>
        <v>3445.2</v>
      </c>
      <c r="G394" s="35">
        <v>13.49</v>
      </c>
      <c r="H394" s="240">
        <f t="shared" si="82"/>
        <v>4451.7</v>
      </c>
      <c r="I394" s="241">
        <f t="shared" si="83"/>
        <v>7896.9</v>
      </c>
      <c r="J394" s="241">
        <f t="shared" si="84"/>
        <v>25</v>
      </c>
      <c r="K394" s="241">
        <f t="shared" si="85"/>
        <v>1974.23</v>
      </c>
      <c r="L394" s="241">
        <f t="shared" si="86"/>
        <v>9871.13</v>
      </c>
      <c r="M394" s="322"/>
      <c r="N394" s="245">
        <f t="shared" si="80"/>
        <v>8</v>
      </c>
    </row>
    <row r="395" spans="1:14" s="11" customFormat="1" ht="19.5" customHeight="1">
      <c r="A395" s="301" t="s">
        <v>1157</v>
      </c>
      <c r="B395" s="308" t="s">
        <v>1645</v>
      </c>
      <c r="C395" s="276" t="s">
        <v>1646</v>
      </c>
      <c r="D395" s="277">
        <v>450</v>
      </c>
      <c r="E395" s="278">
        <v>3</v>
      </c>
      <c r="F395" s="239">
        <f t="shared" si="81"/>
        <v>1350</v>
      </c>
      <c r="G395" s="38">
        <v>14</v>
      </c>
      <c r="H395" s="240">
        <f t="shared" si="82"/>
        <v>6300</v>
      </c>
      <c r="I395" s="241">
        <f t="shared" si="83"/>
        <v>7650</v>
      </c>
      <c r="J395" s="241">
        <f t="shared" si="84"/>
        <v>25</v>
      </c>
      <c r="K395" s="241">
        <f t="shared" si="85"/>
        <v>1912.5</v>
      </c>
      <c r="L395" s="241">
        <f t="shared" si="86"/>
        <v>9562.5</v>
      </c>
      <c r="M395" s="322"/>
      <c r="N395" s="245">
        <f t="shared" si="80"/>
        <v>8</v>
      </c>
    </row>
    <row r="396" spans="1:14" s="11" customFormat="1" ht="19.5" customHeight="1">
      <c r="A396" s="301" t="s">
        <v>1158</v>
      </c>
      <c r="B396" s="308" t="s">
        <v>1647</v>
      </c>
      <c r="C396" s="276" t="s">
        <v>1646</v>
      </c>
      <c r="D396" s="277">
        <v>440</v>
      </c>
      <c r="E396" s="278">
        <v>3</v>
      </c>
      <c r="F396" s="239">
        <f t="shared" si="81"/>
        <v>1320</v>
      </c>
      <c r="G396" s="38">
        <v>16.95</v>
      </c>
      <c r="H396" s="240">
        <f t="shared" si="82"/>
        <v>7458</v>
      </c>
      <c r="I396" s="241">
        <f t="shared" si="83"/>
        <v>8778</v>
      </c>
      <c r="J396" s="241">
        <f t="shared" si="84"/>
        <v>25</v>
      </c>
      <c r="K396" s="241">
        <f t="shared" si="85"/>
        <v>2194.5</v>
      </c>
      <c r="L396" s="241">
        <f t="shared" si="86"/>
        <v>10972.5</v>
      </c>
      <c r="M396" s="322"/>
      <c r="N396" s="245">
        <f aca="true" t="shared" si="87" ref="N396:N459">LEN(A396)</f>
        <v>8</v>
      </c>
    </row>
    <row r="397" spans="1:14" s="11" customFormat="1" ht="19.5" customHeight="1">
      <c r="A397" s="301" t="s">
        <v>1159</v>
      </c>
      <c r="B397" s="308" t="s">
        <v>1648</v>
      </c>
      <c r="C397" s="276" t="s">
        <v>1646</v>
      </c>
      <c r="D397" s="277">
        <v>60</v>
      </c>
      <c r="E397" s="278">
        <v>3.5</v>
      </c>
      <c r="F397" s="239">
        <f t="shared" si="81"/>
        <v>210</v>
      </c>
      <c r="G397" s="38">
        <v>17.45</v>
      </c>
      <c r="H397" s="240">
        <f t="shared" si="82"/>
        <v>1047</v>
      </c>
      <c r="I397" s="241">
        <f t="shared" si="83"/>
        <v>1257</v>
      </c>
      <c r="J397" s="241">
        <f t="shared" si="84"/>
        <v>25</v>
      </c>
      <c r="K397" s="241">
        <f t="shared" si="85"/>
        <v>314.25</v>
      </c>
      <c r="L397" s="241">
        <f t="shared" si="86"/>
        <v>1571.25</v>
      </c>
      <c r="M397" s="322"/>
      <c r="N397" s="245">
        <f t="shared" si="87"/>
        <v>8</v>
      </c>
    </row>
    <row r="398" spans="1:14" s="11" customFormat="1" ht="19.5" customHeight="1">
      <c r="A398" s="301" t="s">
        <v>1160</v>
      </c>
      <c r="B398" s="308" t="s">
        <v>1649</v>
      </c>
      <c r="C398" s="276" t="s">
        <v>1646</v>
      </c>
      <c r="D398" s="277">
        <v>100</v>
      </c>
      <c r="E398" s="278">
        <v>3.5</v>
      </c>
      <c r="F398" s="239">
        <f t="shared" si="81"/>
        <v>350</v>
      </c>
      <c r="G398" s="38">
        <v>19.99</v>
      </c>
      <c r="H398" s="240">
        <f t="shared" si="82"/>
        <v>1999</v>
      </c>
      <c r="I398" s="241">
        <f t="shared" si="83"/>
        <v>2349</v>
      </c>
      <c r="J398" s="241">
        <f t="shared" si="84"/>
        <v>25</v>
      </c>
      <c r="K398" s="241">
        <f t="shared" si="85"/>
        <v>587.25</v>
      </c>
      <c r="L398" s="241">
        <f t="shared" si="86"/>
        <v>2936.25</v>
      </c>
      <c r="M398" s="322"/>
      <c r="N398" s="245">
        <f t="shared" si="87"/>
        <v>8</v>
      </c>
    </row>
    <row r="399" spans="1:14" s="11" customFormat="1" ht="19.5" customHeight="1">
      <c r="A399" s="301" t="s">
        <v>1161</v>
      </c>
      <c r="B399" s="308" t="s">
        <v>1650</v>
      </c>
      <c r="C399" s="276" t="s">
        <v>1398</v>
      </c>
      <c r="D399" s="277">
        <v>100</v>
      </c>
      <c r="E399" s="278">
        <v>8</v>
      </c>
      <c r="F399" s="239">
        <f t="shared" si="81"/>
        <v>800</v>
      </c>
      <c r="G399" s="38">
        <v>27</v>
      </c>
      <c r="H399" s="240">
        <f t="shared" si="82"/>
        <v>2700</v>
      </c>
      <c r="I399" s="241">
        <f t="shared" si="83"/>
        <v>3500</v>
      </c>
      <c r="J399" s="241">
        <f t="shared" si="84"/>
        <v>25</v>
      </c>
      <c r="K399" s="241">
        <f t="shared" si="85"/>
        <v>875</v>
      </c>
      <c r="L399" s="241">
        <f t="shared" si="86"/>
        <v>4375</v>
      </c>
      <c r="M399" s="322"/>
      <c r="N399" s="245">
        <f t="shared" si="87"/>
        <v>8</v>
      </c>
    </row>
    <row r="400" spans="1:14" s="11" customFormat="1" ht="19.5" customHeight="1">
      <c r="A400" s="301" t="s">
        <v>1162</v>
      </c>
      <c r="B400" s="308" t="s">
        <v>1651</v>
      </c>
      <c r="C400" s="276" t="s">
        <v>1398</v>
      </c>
      <c r="D400" s="277">
        <v>60</v>
      </c>
      <c r="E400" s="278">
        <v>8</v>
      </c>
      <c r="F400" s="239">
        <f t="shared" si="81"/>
        <v>480</v>
      </c>
      <c r="G400" s="38">
        <v>36</v>
      </c>
      <c r="H400" s="240">
        <f t="shared" si="82"/>
        <v>2160</v>
      </c>
      <c r="I400" s="241">
        <f t="shared" si="83"/>
        <v>2640</v>
      </c>
      <c r="J400" s="241">
        <f t="shared" si="84"/>
        <v>25</v>
      </c>
      <c r="K400" s="241">
        <f t="shared" si="85"/>
        <v>660</v>
      </c>
      <c r="L400" s="241">
        <f t="shared" si="86"/>
        <v>3300</v>
      </c>
      <c r="M400" s="322"/>
      <c r="N400" s="245">
        <f t="shared" si="87"/>
        <v>8</v>
      </c>
    </row>
    <row r="401" spans="1:14" s="11" customFormat="1" ht="19.5" customHeight="1">
      <c r="A401" s="301" t="s">
        <v>1163</v>
      </c>
      <c r="B401" s="308" t="s">
        <v>1652</v>
      </c>
      <c r="C401" s="276" t="s">
        <v>1398</v>
      </c>
      <c r="D401" s="277">
        <v>50</v>
      </c>
      <c r="E401" s="278">
        <v>9.31</v>
      </c>
      <c r="F401" s="239">
        <f t="shared" si="81"/>
        <v>465.5</v>
      </c>
      <c r="G401" s="35">
        <v>13.42</v>
      </c>
      <c r="H401" s="240">
        <f t="shared" si="82"/>
        <v>671</v>
      </c>
      <c r="I401" s="241">
        <f t="shared" si="83"/>
        <v>1136.5</v>
      </c>
      <c r="J401" s="241">
        <f t="shared" si="84"/>
        <v>25</v>
      </c>
      <c r="K401" s="241">
        <f t="shared" si="85"/>
        <v>284.13</v>
      </c>
      <c r="L401" s="241">
        <f t="shared" si="86"/>
        <v>1420.63</v>
      </c>
      <c r="M401" s="322"/>
      <c r="N401" s="245">
        <f t="shared" si="87"/>
        <v>8</v>
      </c>
    </row>
    <row r="402" spans="1:14" s="11" customFormat="1" ht="19.5" customHeight="1">
      <c r="A402" s="301" t="s">
        <v>1164</v>
      </c>
      <c r="B402" s="308" t="s">
        <v>1653</v>
      </c>
      <c r="C402" s="276" t="s">
        <v>1398</v>
      </c>
      <c r="D402" s="277">
        <v>80</v>
      </c>
      <c r="E402" s="278">
        <v>11.18</v>
      </c>
      <c r="F402" s="239">
        <f t="shared" si="81"/>
        <v>894.4</v>
      </c>
      <c r="G402" s="35">
        <v>18.83</v>
      </c>
      <c r="H402" s="240">
        <f t="shared" si="82"/>
        <v>1506.4</v>
      </c>
      <c r="I402" s="241">
        <f t="shared" si="83"/>
        <v>2400.8</v>
      </c>
      <c r="J402" s="241">
        <f t="shared" si="84"/>
        <v>25</v>
      </c>
      <c r="K402" s="241">
        <f t="shared" si="85"/>
        <v>600.2</v>
      </c>
      <c r="L402" s="241">
        <f t="shared" si="86"/>
        <v>3001</v>
      </c>
      <c r="M402" s="322"/>
      <c r="N402" s="245">
        <f t="shared" si="87"/>
        <v>8</v>
      </c>
    </row>
    <row r="403" spans="1:14" s="11" customFormat="1" ht="19.5" customHeight="1">
      <c r="A403" s="301" t="s">
        <v>1165</v>
      </c>
      <c r="B403" s="308" t="s">
        <v>1654</v>
      </c>
      <c r="C403" s="276" t="s">
        <v>1398</v>
      </c>
      <c r="D403" s="277">
        <v>20</v>
      </c>
      <c r="E403" s="278">
        <v>12.55</v>
      </c>
      <c r="F403" s="239">
        <f t="shared" si="81"/>
        <v>251</v>
      </c>
      <c r="G403" s="35">
        <v>25.03</v>
      </c>
      <c r="H403" s="240">
        <f t="shared" si="82"/>
        <v>500.6</v>
      </c>
      <c r="I403" s="241">
        <f t="shared" si="83"/>
        <v>751.6</v>
      </c>
      <c r="J403" s="241">
        <f t="shared" si="84"/>
        <v>25</v>
      </c>
      <c r="K403" s="241">
        <f t="shared" si="85"/>
        <v>187.9</v>
      </c>
      <c r="L403" s="241">
        <f t="shared" si="86"/>
        <v>939.5</v>
      </c>
      <c r="M403" s="322"/>
      <c r="N403" s="245">
        <f t="shared" si="87"/>
        <v>8</v>
      </c>
    </row>
    <row r="404" spans="1:14" s="11" customFormat="1" ht="19.5" customHeight="1">
      <c r="A404" s="301" t="s">
        <v>1166</v>
      </c>
      <c r="B404" s="308" t="s">
        <v>1655</v>
      </c>
      <c r="C404" s="276" t="s">
        <v>1413</v>
      </c>
      <c r="D404" s="277">
        <v>400</v>
      </c>
      <c r="E404" s="278">
        <v>2</v>
      </c>
      <c r="F404" s="239">
        <f t="shared" si="81"/>
        <v>800</v>
      </c>
      <c r="G404" s="38">
        <v>3.64</v>
      </c>
      <c r="H404" s="240">
        <f t="shared" si="82"/>
        <v>1456</v>
      </c>
      <c r="I404" s="241">
        <f t="shared" si="83"/>
        <v>2256</v>
      </c>
      <c r="J404" s="241">
        <f t="shared" si="84"/>
        <v>25</v>
      </c>
      <c r="K404" s="241">
        <f t="shared" si="85"/>
        <v>564</v>
      </c>
      <c r="L404" s="241">
        <f t="shared" si="86"/>
        <v>2820</v>
      </c>
      <c r="M404" s="322"/>
      <c r="N404" s="245">
        <f t="shared" si="87"/>
        <v>8</v>
      </c>
    </row>
    <row r="405" spans="1:14" s="11" customFormat="1" ht="19.5" customHeight="1">
      <c r="A405" s="301" t="s">
        <v>1167</v>
      </c>
      <c r="B405" s="308" t="s">
        <v>1656</v>
      </c>
      <c r="C405" s="276" t="s">
        <v>1413</v>
      </c>
      <c r="D405" s="277">
        <v>150</v>
      </c>
      <c r="E405" s="278">
        <v>2</v>
      </c>
      <c r="F405" s="239">
        <f t="shared" si="81"/>
        <v>300</v>
      </c>
      <c r="G405" s="38">
        <v>4.84</v>
      </c>
      <c r="H405" s="240">
        <f t="shared" si="82"/>
        <v>726</v>
      </c>
      <c r="I405" s="241">
        <f t="shared" si="83"/>
        <v>1026</v>
      </c>
      <c r="J405" s="241">
        <f t="shared" si="84"/>
        <v>25</v>
      </c>
      <c r="K405" s="241">
        <f t="shared" si="85"/>
        <v>256.5</v>
      </c>
      <c r="L405" s="241">
        <f t="shared" si="86"/>
        <v>1282.5</v>
      </c>
      <c r="M405" s="322"/>
      <c r="N405" s="245">
        <f t="shared" si="87"/>
        <v>8</v>
      </c>
    </row>
    <row r="406" spans="1:14" s="11" customFormat="1" ht="19.5" customHeight="1">
      <c r="A406" s="301" t="s">
        <v>1168</v>
      </c>
      <c r="B406" s="308" t="s">
        <v>1657</v>
      </c>
      <c r="C406" s="276" t="s">
        <v>1413</v>
      </c>
      <c r="D406" s="277">
        <v>40</v>
      </c>
      <c r="E406" s="278">
        <v>2</v>
      </c>
      <c r="F406" s="239">
        <f t="shared" si="81"/>
        <v>80</v>
      </c>
      <c r="G406" s="38">
        <v>5.55</v>
      </c>
      <c r="H406" s="240">
        <f t="shared" si="82"/>
        <v>222</v>
      </c>
      <c r="I406" s="241">
        <f t="shared" si="83"/>
        <v>302</v>
      </c>
      <c r="J406" s="241">
        <f t="shared" si="84"/>
        <v>25</v>
      </c>
      <c r="K406" s="241">
        <f t="shared" si="85"/>
        <v>75.5</v>
      </c>
      <c r="L406" s="241">
        <f t="shared" si="86"/>
        <v>377.5</v>
      </c>
      <c r="M406" s="322"/>
      <c r="N406" s="245">
        <f t="shared" si="87"/>
        <v>8</v>
      </c>
    </row>
    <row r="407" spans="1:14" s="11" customFormat="1" ht="19.5" customHeight="1">
      <c r="A407" s="301" t="s">
        <v>1169</v>
      </c>
      <c r="B407" s="308" t="s">
        <v>1658</v>
      </c>
      <c r="C407" s="276" t="s">
        <v>1413</v>
      </c>
      <c r="D407" s="277">
        <v>30</v>
      </c>
      <c r="E407" s="278">
        <v>2</v>
      </c>
      <c r="F407" s="239">
        <f t="shared" si="81"/>
        <v>60</v>
      </c>
      <c r="G407" s="38">
        <v>6.74</v>
      </c>
      <c r="H407" s="240">
        <f t="shared" si="82"/>
        <v>202.2</v>
      </c>
      <c r="I407" s="241">
        <f t="shared" si="83"/>
        <v>262.2</v>
      </c>
      <c r="J407" s="241">
        <f t="shared" si="84"/>
        <v>25</v>
      </c>
      <c r="K407" s="241">
        <f t="shared" si="85"/>
        <v>65.55</v>
      </c>
      <c r="L407" s="241">
        <f t="shared" si="86"/>
        <v>327.75</v>
      </c>
      <c r="M407" s="322"/>
      <c r="N407" s="245">
        <f t="shared" si="87"/>
        <v>8</v>
      </c>
    </row>
    <row r="408" spans="1:14" s="11" customFormat="1" ht="19.5" customHeight="1">
      <c r="A408" s="301" t="s">
        <v>1170</v>
      </c>
      <c r="B408" s="308" t="s">
        <v>1659</v>
      </c>
      <c r="C408" s="276" t="s">
        <v>1413</v>
      </c>
      <c r="D408" s="277">
        <v>200</v>
      </c>
      <c r="E408" s="278">
        <v>2</v>
      </c>
      <c r="F408" s="239">
        <f t="shared" si="81"/>
        <v>400</v>
      </c>
      <c r="G408" s="38">
        <v>1.25</v>
      </c>
      <c r="H408" s="240">
        <f t="shared" si="82"/>
        <v>250</v>
      </c>
      <c r="I408" s="241">
        <f t="shared" si="83"/>
        <v>650</v>
      </c>
      <c r="J408" s="241">
        <f t="shared" si="84"/>
        <v>25</v>
      </c>
      <c r="K408" s="241">
        <f t="shared" si="85"/>
        <v>162.5</v>
      </c>
      <c r="L408" s="241">
        <f t="shared" si="86"/>
        <v>812.5</v>
      </c>
      <c r="M408" s="322"/>
      <c r="N408" s="245">
        <f t="shared" si="87"/>
        <v>8</v>
      </c>
    </row>
    <row r="409" spans="1:14" s="11" customFormat="1" ht="19.5" customHeight="1">
      <c r="A409" s="301" t="s">
        <v>1171</v>
      </c>
      <c r="B409" s="308" t="s">
        <v>1660</v>
      </c>
      <c r="C409" s="276" t="s">
        <v>1413</v>
      </c>
      <c r="D409" s="277">
        <v>200</v>
      </c>
      <c r="E409" s="278">
        <v>2</v>
      </c>
      <c r="F409" s="239">
        <f t="shared" si="81"/>
        <v>400</v>
      </c>
      <c r="G409" s="38">
        <v>2.15</v>
      </c>
      <c r="H409" s="240">
        <f t="shared" si="82"/>
        <v>430</v>
      </c>
      <c r="I409" s="241">
        <f t="shared" si="83"/>
        <v>830</v>
      </c>
      <c r="J409" s="241">
        <f t="shared" si="84"/>
        <v>25</v>
      </c>
      <c r="K409" s="241">
        <f t="shared" si="85"/>
        <v>207.5</v>
      </c>
      <c r="L409" s="241">
        <f t="shared" si="86"/>
        <v>1037.5</v>
      </c>
      <c r="M409" s="322"/>
      <c r="N409" s="245">
        <f t="shared" si="87"/>
        <v>8</v>
      </c>
    </row>
    <row r="410" spans="1:14" s="11" customFormat="1" ht="19.5" customHeight="1">
      <c r="A410" s="301" t="s">
        <v>1172</v>
      </c>
      <c r="B410" s="308" t="s">
        <v>1661</v>
      </c>
      <c r="C410" s="276" t="s">
        <v>1413</v>
      </c>
      <c r="D410" s="277">
        <v>60</v>
      </c>
      <c r="E410" s="278">
        <v>2</v>
      </c>
      <c r="F410" s="239">
        <f t="shared" si="81"/>
        <v>120</v>
      </c>
      <c r="G410" s="38">
        <v>2.47</v>
      </c>
      <c r="H410" s="240">
        <f t="shared" si="82"/>
        <v>148.2</v>
      </c>
      <c r="I410" s="241">
        <f t="shared" si="83"/>
        <v>268.2</v>
      </c>
      <c r="J410" s="241">
        <f t="shared" si="84"/>
        <v>25</v>
      </c>
      <c r="K410" s="241">
        <f t="shared" si="85"/>
        <v>67.05</v>
      </c>
      <c r="L410" s="241">
        <f t="shared" si="86"/>
        <v>335.25</v>
      </c>
      <c r="M410" s="322"/>
      <c r="N410" s="245">
        <f t="shared" si="87"/>
        <v>8</v>
      </c>
    </row>
    <row r="411" spans="1:14" s="11" customFormat="1" ht="19.5" customHeight="1">
      <c r="A411" s="301" t="s">
        <v>1173</v>
      </c>
      <c r="B411" s="308" t="s">
        <v>1662</v>
      </c>
      <c r="C411" s="276" t="s">
        <v>1413</v>
      </c>
      <c r="D411" s="277">
        <v>80</v>
      </c>
      <c r="E411" s="278">
        <v>2</v>
      </c>
      <c r="F411" s="239">
        <f aca="true" t="shared" si="88" ref="F411:F474">ROUND(D411*E411,2)</f>
        <v>160</v>
      </c>
      <c r="G411" s="38">
        <v>3.02</v>
      </c>
      <c r="H411" s="240">
        <f t="shared" si="82"/>
        <v>241.6</v>
      </c>
      <c r="I411" s="241">
        <f t="shared" si="83"/>
        <v>401.6</v>
      </c>
      <c r="J411" s="241">
        <f t="shared" si="84"/>
        <v>25</v>
      </c>
      <c r="K411" s="241">
        <f t="shared" si="85"/>
        <v>100.4</v>
      </c>
      <c r="L411" s="241">
        <f t="shared" si="86"/>
        <v>502</v>
      </c>
      <c r="M411" s="322"/>
      <c r="N411" s="245">
        <f t="shared" si="87"/>
        <v>8</v>
      </c>
    </row>
    <row r="412" spans="1:14" s="11" customFormat="1" ht="19.5" customHeight="1">
      <c r="A412" s="301" t="s">
        <v>1174</v>
      </c>
      <c r="B412" s="308" t="s">
        <v>1663</v>
      </c>
      <c r="C412" s="276" t="s">
        <v>1413</v>
      </c>
      <c r="D412" s="277">
        <v>300</v>
      </c>
      <c r="E412" s="278">
        <v>1</v>
      </c>
      <c r="F412" s="239">
        <f t="shared" si="88"/>
        <v>300</v>
      </c>
      <c r="G412" s="38">
        <v>0.15</v>
      </c>
      <c r="H412" s="240">
        <f aca="true" t="shared" si="89" ref="H412:H475">ROUND(D412*G412,2)</f>
        <v>45</v>
      </c>
      <c r="I412" s="241">
        <f aca="true" t="shared" si="90" ref="I412:I475">(F412+H412)</f>
        <v>345</v>
      </c>
      <c r="J412" s="241">
        <f aca="true" t="shared" si="91" ref="J412:J475">$J$13</f>
        <v>25</v>
      </c>
      <c r="K412" s="241">
        <f aca="true" t="shared" si="92" ref="K412:K475">ROUND(J412/100*I412,2)</f>
        <v>86.25</v>
      </c>
      <c r="L412" s="241">
        <f aca="true" t="shared" si="93" ref="L412:L475">(I412+K412)</f>
        <v>431.25</v>
      </c>
      <c r="M412" s="322"/>
      <c r="N412" s="245">
        <f t="shared" si="87"/>
        <v>8</v>
      </c>
    </row>
    <row r="413" spans="1:14" s="11" customFormat="1" ht="19.5" customHeight="1">
      <c r="A413" s="301" t="s">
        <v>1175</v>
      </c>
      <c r="B413" s="308" t="s">
        <v>1664</v>
      </c>
      <c r="C413" s="276" t="s">
        <v>1413</v>
      </c>
      <c r="D413" s="277">
        <v>300</v>
      </c>
      <c r="E413" s="278">
        <v>1</v>
      </c>
      <c r="F413" s="239">
        <f t="shared" si="88"/>
        <v>300</v>
      </c>
      <c r="G413" s="38">
        <v>0.18</v>
      </c>
      <c r="H413" s="240">
        <f t="shared" si="89"/>
        <v>54</v>
      </c>
      <c r="I413" s="241">
        <f t="shared" si="90"/>
        <v>354</v>
      </c>
      <c r="J413" s="241">
        <f t="shared" si="91"/>
        <v>25</v>
      </c>
      <c r="K413" s="241">
        <f t="shared" si="92"/>
        <v>88.5</v>
      </c>
      <c r="L413" s="241">
        <f t="shared" si="93"/>
        <v>442.5</v>
      </c>
      <c r="M413" s="322"/>
      <c r="N413" s="245">
        <f t="shared" si="87"/>
        <v>8</v>
      </c>
    </row>
    <row r="414" spans="1:14" s="11" customFormat="1" ht="19.5" customHeight="1">
      <c r="A414" s="301" t="s">
        <v>1176</v>
      </c>
      <c r="B414" s="308" t="s">
        <v>1665</v>
      </c>
      <c r="C414" s="276" t="s">
        <v>1413</v>
      </c>
      <c r="D414" s="277">
        <v>80</v>
      </c>
      <c r="E414" s="278">
        <v>1</v>
      </c>
      <c r="F414" s="239">
        <f t="shared" si="88"/>
        <v>80</v>
      </c>
      <c r="G414" s="38">
        <v>0.45</v>
      </c>
      <c r="H414" s="240">
        <f t="shared" si="89"/>
        <v>36</v>
      </c>
      <c r="I414" s="241">
        <f t="shared" si="90"/>
        <v>116</v>
      </c>
      <c r="J414" s="241">
        <f t="shared" si="91"/>
        <v>25</v>
      </c>
      <c r="K414" s="241">
        <f t="shared" si="92"/>
        <v>29</v>
      </c>
      <c r="L414" s="241">
        <f t="shared" si="93"/>
        <v>145</v>
      </c>
      <c r="M414" s="322"/>
      <c r="N414" s="245">
        <f t="shared" si="87"/>
        <v>8</v>
      </c>
    </row>
    <row r="415" spans="1:14" s="11" customFormat="1" ht="19.5" customHeight="1">
      <c r="A415" s="301" t="s">
        <v>1177</v>
      </c>
      <c r="B415" s="308" t="s">
        <v>1666</v>
      </c>
      <c r="C415" s="276" t="s">
        <v>1413</v>
      </c>
      <c r="D415" s="277">
        <v>100</v>
      </c>
      <c r="E415" s="278">
        <v>0.15</v>
      </c>
      <c r="F415" s="239">
        <f t="shared" si="88"/>
        <v>15</v>
      </c>
      <c r="G415" s="38">
        <v>2.15</v>
      </c>
      <c r="H415" s="240">
        <f t="shared" si="89"/>
        <v>215</v>
      </c>
      <c r="I415" s="241">
        <f t="shared" si="90"/>
        <v>230</v>
      </c>
      <c r="J415" s="241">
        <f t="shared" si="91"/>
        <v>25</v>
      </c>
      <c r="K415" s="241">
        <f t="shared" si="92"/>
        <v>57.5</v>
      </c>
      <c r="L415" s="241">
        <f t="shared" si="93"/>
        <v>287.5</v>
      </c>
      <c r="M415" s="322"/>
      <c r="N415" s="245">
        <f t="shared" si="87"/>
        <v>8</v>
      </c>
    </row>
    <row r="416" spans="1:14" s="11" customFormat="1" ht="19.5" customHeight="1">
      <c r="A416" s="301" t="s">
        <v>1178</v>
      </c>
      <c r="B416" s="308" t="s">
        <v>1667</v>
      </c>
      <c r="C416" s="276" t="s">
        <v>1646</v>
      </c>
      <c r="D416" s="277">
        <v>150</v>
      </c>
      <c r="E416" s="278">
        <v>3.3</v>
      </c>
      <c r="F416" s="239">
        <f t="shared" si="88"/>
        <v>495</v>
      </c>
      <c r="G416" s="38">
        <v>15.8</v>
      </c>
      <c r="H416" s="240">
        <f t="shared" si="89"/>
        <v>2370</v>
      </c>
      <c r="I416" s="241">
        <f t="shared" si="90"/>
        <v>2865</v>
      </c>
      <c r="J416" s="241">
        <f t="shared" si="91"/>
        <v>25</v>
      </c>
      <c r="K416" s="241">
        <f t="shared" si="92"/>
        <v>716.25</v>
      </c>
      <c r="L416" s="241">
        <f t="shared" si="93"/>
        <v>3581.25</v>
      </c>
      <c r="M416" s="322"/>
      <c r="N416" s="245">
        <f t="shared" si="87"/>
        <v>8</v>
      </c>
    </row>
    <row r="417" spans="1:14" s="11" customFormat="1" ht="19.5" customHeight="1">
      <c r="A417" s="301" t="s">
        <v>1179</v>
      </c>
      <c r="B417" s="308" t="s">
        <v>1668</v>
      </c>
      <c r="C417" s="276" t="s">
        <v>1413</v>
      </c>
      <c r="D417" s="277">
        <v>300</v>
      </c>
      <c r="E417" s="278">
        <v>0.25</v>
      </c>
      <c r="F417" s="239">
        <f t="shared" si="88"/>
        <v>75</v>
      </c>
      <c r="G417" s="38">
        <v>8.54</v>
      </c>
      <c r="H417" s="240">
        <f t="shared" si="89"/>
        <v>2562</v>
      </c>
      <c r="I417" s="241">
        <f t="shared" si="90"/>
        <v>2637</v>
      </c>
      <c r="J417" s="241">
        <f t="shared" si="91"/>
        <v>25</v>
      </c>
      <c r="K417" s="241">
        <f t="shared" si="92"/>
        <v>659.25</v>
      </c>
      <c r="L417" s="241">
        <f t="shared" si="93"/>
        <v>3296.25</v>
      </c>
      <c r="M417" s="322"/>
      <c r="N417" s="245">
        <f t="shared" si="87"/>
        <v>8</v>
      </c>
    </row>
    <row r="418" spans="1:14" s="11" customFormat="1" ht="19.5" customHeight="1">
      <c r="A418" s="301" t="s">
        <v>1180</v>
      </c>
      <c r="B418" s="308" t="s">
        <v>1669</v>
      </c>
      <c r="C418" s="276" t="s">
        <v>1413</v>
      </c>
      <c r="D418" s="277">
        <v>200</v>
      </c>
      <c r="E418" s="278">
        <v>4.8</v>
      </c>
      <c r="F418" s="239">
        <f t="shared" si="88"/>
        <v>960</v>
      </c>
      <c r="G418" s="38">
        <v>11.45</v>
      </c>
      <c r="H418" s="240">
        <f t="shared" si="89"/>
        <v>2290</v>
      </c>
      <c r="I418" s="241">
        <f t="shared" si="90"/>
        <v>3250</v>
      </c>
      <c r="J418" s="241">
        <f t="shared" si="91"/>
        <v>25</v>
      </c>
      <c r="K418" s="241">
        <f t="shared" si="92"/>
        <v>812.5</v>
      </c>
      <c r="L418" s="241">
        <f t="shared" si="93"/>
        <v>4062.5</v>
      </c>
      <c r="M418" s="322"/>
      <c r="N418" s="245">
        <f t="shared" si="87"/>
        <v>8</v>
      </c>
    </row>
    <row r="419" spans="1:14" s="11" customFormat="1" ht="19.5" customHeight="1">
      <c r="A419" s="301" t="s">
        <v>1181</v>
      </c>
      <c r="B419" s="308" t="s">
        <v>1670</v>
      </c>
      <c r="C419" s="276" t="s">
        <v>1413</v>
      </c>
      <c r="D419" s="277">
        <v>40</v>
      </c>
      <c r="E419" s="278">
        <v>13.04</v>
      </c>
      <c r="F419" s="239">
        <f t="shared" si="88"/>
        <v>521.6</v>
      </c>
      <c r="G419" s="27">
        <v>30.6</v>
      </c>
      <c r="H419" s="240">
        <f t="shared" si="89"/>
        <v>1224</v>
      </c>
      <c r="I419" s="241">
        <f t="shared" si="90"/>
        <v>1745.6</v>
      </c>
      <c r="J419" s="241">
        <f t="shared" si="91"/>
        <v>25</v>
      </c>
      <c r="K419" s="241">
        <f t="shared" si="92"/>
        <v>436.4</v>
      </c>
      <c r="L419" s="241">
        <f t="shared" si="93"/>
        <v>2182</v>
      </c>
      <c r="M419" s="322"/>
      <c r="N419" s="245">
        <f t="shared" si="87"/>
        <v>8</v>
      </c>
    </row>
    <row r="420" spans="1:14" s="11" customFormat="1" ht="19.5" customHeight="1">
      <c r="A420" s="301" t="s">
        <v>1182</v>
      </c>
      <c r="B420" s="308" t="s">
        <v>1671</v>
      </c>
      <c r="C420" s="276" t="s">
        <v>1413</v>
      </c>
      <c r="D420" s="277">
        <v>50</v>
      </c>
      <c r="E420" s="278">
        <v>13.04</v>
      </c>
      <c r="F420" s="239">
        <f t="shared" si="88"/>
        <v>652</v>
      </c>
      <c r="G420" s="38">
        <v>40.58</v>
      </c>
      <c r="H420" s="240">
        <f t="shared" si="89"/>
        <v>2029</v>
      </c>
      <c r="I420" s="241">
        <f t="shared" si="90"/>
        <v>2681</v>
      </c>
      <c r="J420" s="241">
        <f t="shared" si="91"/>
        <v>25</v>
      </c>
      <c r="K420" s="241">
        <f t="shared" si="92"/>
        <v>670.25</v>
      </c>
      <c r="L420" s="241">
        <f t="shared" si="93"/>
        <v>3351.25</v>
      </c>
      <c r="M420" s="322"/>
      <c r="N420" s="245">
        <f t="shared" si="87"/>
        <v>8</v>
      </c>
    </row>
    <row r="421" spans="1:14" s="11" customFormat="1" ht="19.5" customHeight="1">
      <c r="A421" s="301" t="s">
        <v>1183</v>
      </c>
      <c r="B421" s="308" t="s">
        <v>1672</v>
      </c>
      <c r="C421" s="276" t="s">
        <v>1413</v>
      </c>
      <c r="D421" s="277">
        <v>220</v>
      </c>
      <c r="E421" s="278">
        <v>4.8</v>
      </c>
      <c r="F421" s="239">
        <f t="shared" si="88"/>
        <v>1056</v>
      </c>
      <c r="G421" s="38">
        <v>11.45</v>
      </c>
      <c r="H421" s="240">
        <f t="shared" si="89"/>
        <v>2519</v>
      </c>
      <c r="I421" s="241">
        <f t="shared" si="90"/>
        <v>3575</v>
      </c>
      <c r="J421" s="241">
        <f t="shared" si="91"/>
        <v>25</v>
      </c>
      <c r="K421" s="241">
        <f t="shared" si="92"/>
        <v>893.75</v>
      </c>
      <c r="L421" s="241">
        <f t="shared" si="93"/>
        <v>4468.75</v>
      </c>
      <c r="M421" s="322"/>
      <c r="N421" s="245">
        <f t="shared" si="87"/>
        <v>8</v>
      </c>
    </row>
    <row r="422" spans="1:14" s="11" customFormat="1" ht="19.5" customHeight="1">
      <c r="A422" s="301" t="s">
        <v>1184</v>
      </c>
      <c r="B422" s="308" t="s">
        <v>1673</v>
      </c>
      <c r="C422" s="276" t="s">
        <v>1413</v>
      </c>
      <c r="D422" s="277">
        <v>20</v>
      </c>
      <c r="E422" s="278">
        <v>1.5</v>
      </c>
      <c r="F422" s="239">
        <f t="shared" si="88"/>
        <v>30</v>
      </c>
      <c r="G422" s="22">
        <v>10.56</v>
      </c>
      <c r="H422" s="240">
        <f t="shared" si="89"/>
        <v>211.2</v>
      </c>
      <c r="I422" s="241">
        <f t="shared" si="90"/>
        <v>241.2</v>
      </c>
      <c r="J422" s="241">
        <f t="shared" si="91"/>
        <v>25</v>
      </c>
      <c r="K422" s="241">
        <f t="shared" si="92"/>
        <v>60.3</v>
      </c>
      <c r="L422" s="241">
        <f t="shared" si="93"/>
        <v>301.5</v>
      </c>
      <c r="M422" s="322"/>
      <c r="N422" s="245">
        <f t="shared" si="87"/>
        <v>8</v>
      </c>
    </row>
    <row r="423" spans="1:14" s="11" customFormat="1" ht="19.5" customHeight="1">
      <c r="A423" s="301" t="s">
        <v>1185</v>
      </c>
      <c r="B423" s="308" t="s">
        <v>1674</v>
      </c>
      <c r="C423" s="276" t="s">
        <v>1413</v>
      </c>
      <c r="D423" s="277">
        <v>120</v>
      </c>
      <c r="E423" s="278">
        <v>1.4</v>
      </c>
      <c r="F423" s="239">
        <f t="shared" si="88"/>
        <v>168</v>
      </c>
      <c r="G423" s="34">
        <v>3.4</v>
      </c>
      <c r="H423" s="240">
        <f t="shared" si="89"/>
        <v>408</v>
      </c>
      <c r="I423" s="241">
        <f t="shared" si="90"/>
        <v>576</v>
      </c>
      <c r="J423" s="241">
        <f t="shared" si="91"/>
        <v>25</v>
      </c>
      <c r="K423" s="241">
        <f t="shared" si="92"/>
        <v>144</v>
      </c>
      <c r="L423" s="241">
        <f t="shared" si="93"/>
        <v>720</v>
      </c>
      <c r="M423" s="322"/>
      <c r="N423" s="245">
        <f t="shared" si="87"/>
        <v>8</v>
      </c>
    </row>
    <row r="424" spans="1:14" s="11" customFormat="1" ht="19.5" customHeight="1">
      <c r="A424" s="301" t="s">
        <v>1186</v>
      </c>
      <c r="B424" s="308" t="s">
        <v>1857</v>
      </c>
      <c r="C424" s="276" t="s">
        <v>1646</v>
      </c>
      <c r="D424" s="277">
        <v>51</v>
      </c>
      <c r="E424" s="278">
        <v>12</v>
      </c>
      <c r="F424" s="239">
        <f t="shared" si="88"/>
        <v>612</v>
      </c>
      <c r="G424" s="38">
        <v>130</v>
      </c>
      <c r="H424" s="240">
        <f t="shared" si="89"/>
        <v>6630</v>
      </c>
      <c r="I424" s="241">
        <f t="shared" si="90"/>
        <v>7242</v>
      </c>
      <c r="J424" s="241">
        <f t="shared" si="91"/>
        <v>25</v>
      </c>
      <c r="K424" s="241">
        <f t="shared" si="92"/>
        <v>1810.5</v>
      </c>
      <c r="L424" s="241">
        <f t="shared" si="93"/>
        <v>9052.5</v>
      </c>
      <c r="M424" s="322"/>
      <c r="N424" s="245">
        <f t="shared" si="87"/>
        <v>8</v>
      </c>
    </row>
    <row r="425" spans="1:14" s="11" customFormat="1" ht="19.5" customHeight="1">
      <c r="A425" s="301" t="s">
        <v>1187</v>
      </c>
      <c r="B425" s="308" t="s">
        <v>1858</v>
      </c>
      <c r="C425" s="276" t="s">
        <v>1646</v>
      </c>
      <c r="D425" s="277">
        <v>30</v>
      </c>
      <c r="E425" s="278">
        <v>17.1</v>
      </c>
      <c r="F425" s="239">
        <f t="shared" si="88"/>
        <v>513</v>
      </c>
      <c r="G425" s="22">
        <v>190</v>
      </c>
      <c r="H425" s="240">
        <f t="shared" si="89"/>
        <v>5700</v>
      </c>
      <c r="I425" s="241">
        <f t="shared" si="90"/>
        <v>6213</v>
      </c>
      <c r="J425" s="241">
        <f t="shared" si="91"/>
        <v>25</v>
      </c>
      <c r="K425" s="241">
        <f t="shared" si="92"/>
        <v>1553.25</v>
      </c>
      <c r="L425" s="241">
        <f t="shared" si="93"/>
        <v>7766.25</v>
      </c>
      <c r="M425" s="322"/>
      <c r="N425" s="245">
        <f t="shared" si="87"/>
        <v>8</v>
      </c>
    </row>
    <row r="426" spans="1:14" s="11" customFormat="1" ht="19.5" customHeight="1">
      <c r="A426" s="301" t="s">
        <v>1188</v>
      </c>
      <c r="B426" s="308" t="s">
        <v>1675</v>
      </c>
      <c r="C426" s="276" t="s">
        <v>1413</v>
      </c>
      <c r="D426" s="277">
        <v>100</v>
      </c>
      <c r="E426" s="278">
        <v>5</v>
      </c>
      <c r="F426" s="239">
        <f t="shared" si="88"/>
        <v>500</v>
      </c>
      <c r="G426" s="38">
        <v>12.27</v>
      </c>
      <c r="H426" s="240">
        <f t="shared" si="89"/>
        <v>1227</v>
      </c>
      <c r="I426" s="241">
        <f t="shared" si="90"/>
        <v>1727</v>
      </c>
      <c r="J426" s="241">
        <f t="shared" si="91"/>
        <v>25</v>
      </c>
      <c r="K426" s="241">
        <f t="shared" si="92"/>
        <v>431.75</v>
      </c>
      <c r="L426" s="241">
        <f t="shared" si="93"/>
        <v>2158.75</v>
      </c>
      <c r="M426" s="322"/>
      <c r="N426" s="245">
        <f t="shared" si="87"/>
        <v>8</v>
      </c>
    </row>
    <row r="427" spans="1:14" s="11" customFormat="1" ht="19.5" customHeight="1">
      <c r="A427" s="301" t="s">
        <v>1189</v>
      </c>
      <c r="B427" s="308" t="s">
        <v>1676</v>
      </c>
      <c r="C427" s="276" t="s">
        <v>1413</v>
      </c>
      <c r="D427" s="277">
        <v>200</v>
      </c>
      <c r="E427" s="278">
        <v>5</v>
      </c>
      <c r="F427" s="239">
        <f t="shared" si="88"/>
        <v>1000</v>
      </c>
      <c r="G427" s="38">
        <v>12.27</v>
      </c>
      <c r="H427" s="240">
        <f t="shared" si="89"/>
        <v>2454</v>
      </c>
      <c r="I427" s="241">
        <f t="shared" si="90"/>
        <v>3454</v>
      </c>
      <c r="J427" s="241">
        <f t="shared" si="91"/>
        <v>25</v>
      </c>
      <c r="K427" s="241">
        <f t="shared" si="92"/>
        <v>863.5</v>
      </c>
      <c r="L427" s="241">
        <f t="shared" si="93"/>
        <v>4317.5</v>
      </c>
      <c r="M427" s="322"/>
      <c r="N427" s="245">
        <f t="shared" si="87"/>
        <v>8</v>
      </c>
    </row>
    <row r="428" spans="1:14" s="11" customFormat="1" ht="19.5" customHeight="1">
      <c r="A428" s="301" t="s">
        <v>1190</v>
      </c>
      <c r="B428" s="308" t="s">
        <v>1677</v>
      </c>
      <c r="C428" s="276" t="s">
        <v>1413</v>
      </c>
      <c r="D428" s="277">
        <v>70</v>
      </c>
      <c r="E428" s="278">
        <v>12.11</v>
      </c>
      <c r="F428" s="239">
        <f t="shared" si="88"/>
        <v>847.7</v>
      </c>
      <c r="G428" s="38">
        <v>184.95</v>
      </c>
      <c r="H428" s="240">
        <f t="shared" si="89"/>
        <v>12946.5</v>
      </c>
      <c r="I428" s="241">
        <f t="shared" si="90"/>
        <v>13794.2</v>
      </c>
      <c r="J428" s="241">
        <f t="shared" si="91"/>
        <v>25</v>
      </c>
      <c r="K428" s="241">
        <f t="shared" si="92"/>
        <v>3448.55</v>
      </c>
      <c r="L428" s="241">
        <f t="shared" si="93"/>
        <v>17242.75</v>
      </c>
      <c r="M428" s="322"/>
      <c r="N428" s="245">
        <f t="shared" si="87"/>
        <v>8</v>
      </c>
    </row>
    <row r="429" spans="1:14" s="11" customFormat="1" ht="19.5" customHeight="1">
      <c r="A429" s="301" t="s">
        <v>1191</v>
      </c>
      <c r="B429" s="308" t="s">
        <v>1678</v>
      </c>
      <c r="C429" s="276" t="s">
        <v>1413</v>
      </c>
      <c r="D429" s="277">
        <v>120</v>
      </c>
      <c r="E429" s="278">
        <v>5.6</v>
      </c>
      <c r="F429" s="239">
        <f t="shared" si="88"/>
        <v>672</v>
      </c>
      <c r="G429" s="38">
        <v>16.79</v>
      </c>
      <c r="H429" s="240">
        <f t="shared" si="89"/>
        <v>2014.8</v>
      </c>
      <c r="I429" s="241">
        <f t="shared" si="90"/>
        <v>2686.8</v>
      </c>
      <c r="J429" s="241">
        <f t="shared" si="91"/>
        <v>25</v>
      </c>
      <c r="K429" s="241">
        <f t="shared" si="92"/>
        <v>671.7</v>
      </c>
      <c r="L429" s="241">
        <f t="shared" si="93"/>
        <v>3358.5</v>
      </c>
      <c r="M429" s="322"/>
      <c r="N429" s="245">
        <f t="shared" si="87"/>
        <v>8</v>
      </c>
    </row>
    <row r="430" spans="1:14" s="11" customFormat="1" ht="27" customHeight="1">
      <c r="A430" s="301" t="s">
        <v>1192</v>
      </c>
      <c r="B430" s="308" t="s">
        <v>1679</v>
      </c>
      <c r="C430" s="276" t="s">
        <v>1398</v>
      </c>
      <c r="D430" s="277">
        <v>1000</v>
      </c>
      <c r="E430" s="278">
        <v>0.1</v>
      </c>
      <c r="F430" s="239">
        <f t="shared" si="88"/>
        <v>100</v>
      </c>
      <c r="G430" s="36">
        <v>0.35</v>
      </c>
      <c r="H430" s="240">
        <f t="shared" si="89"/>
        <v>350</v>
      </c>
      <c r="I430" s="241">
        <f t="shared" si="90"/>
        <v>450</v>
      </c>
      <c r="J430" s="241">
        <f t="shared" si="91"/>
        <v>25</v>
      </c>
      <c r="K430" s="241">
        <f t="shared" si="92"/>
        <v>112.5</v>
      </c>
      <c r="L430" s="241">
        <f t="shared" si="93"/>
        <v>562.5</v>
      </c>
      <c r="M430" s="322"/>
      <c r="N430" s="245">
        <f t="shared" si="87"/>
        <v>8</v>
      </c>
    </row>
    <row r="431" spans="1:14" s="11" customFormat="1" ht="19.5" customHeight="1">
      <c r="A431" s="287" t="s">
        <v>490</v>
      </c>
      <c r="B431" s="309" t="s">
        <v>1680</v>
      </c>
      <c r="C431" s="276"/>
      <c r="D431" s="277"/>
      <c r="E431" s="278"/>
      <c r="F431" s="239"/>
      <c r="G431" s="239"/>
      <c r="H431" s="240"/>
      <c r="I431" s="241"/>
      <c r="J431" s="241"/>
      <c r="K431" s="241"/>
      <c r="L431" s="241"/>
      <c r="M431" s="322"/>
      <c r="N431" s="245">
        <f t="shared" si="87"/>
        <v>5</v>
      </c>
    </row>
    <row r="432" spans="1:14" s="11" customFormat="1" ht="19.5" customHeight="1">
      <c r="A432" s="301" t="s">
        <v>1193</v>
      </c>
      <c r="B432" s="308" t="s">
        <v>1681</v>
      </c>
      <c r="C432" s="276" t="s">
        <v>1413</v>
      </c>
      <c r="D432" s="277">
        <v>400</v>
      </c>
      <c r="E432" s="278">
        <v>2.6</v>
      </c>
      <c r="F432" s="239">
        <f t="shared" si="88"/>
        <v>1040</v>
      </c>
      <c r="G432" s="34">
        <v>8.2</v>
      </c>
      <c r="H432" s="240">
        <f t="shared" si="89"/>
        <v>3280</v>
      </c>
      <c r="I432" s="241">
        <f t="shared" si="90"/>
        <v>4320</v>
      </c>
      <c r="J432" s="241">
        <f t="shared" si="91"/>
        <v>25</v>
      </c>
      <c r="K432" s="241">
        <f t="shared" si="92"/>
        <v>1080</v>
      </c>
      <c r="L432" s="241">
        <f t="shared" si="93"/>
        <v>5400</v>
      </c>
      <c r="M432" s="322"/>
      <c r="N432" s="245">
        <f t="shared" si="87"/>
        <v>8</v>
      </c>
    </row>
    <row r="433" spans="1:14" s="11" customFormat="1" ht="19.5" customHeight="1">
      <c r="A433" s="301" t="s">
        <v>1194</v>
      </c>
      <c r="B433" s="308" t="s">
        <v>1682</v>
      </c>
      <c r="C433" s="276" t="s">
        <v>1413</v>
      </c>
      <c r="D433" s="277">
        <v>400</v>
      </c>
      <c r="E433" s="278">
        <v>3.2</v>
      </c>
      <c r="F433" s="239">
        <f t="shared" si="88"/>
        <v>1280</v>
      </c>
      <c r="G433" s="34">
        <v>10.35</v>
      </c>
      <c r="H433" s="240">
        <f t="shared" si="89"/>
        <v>4140</v>
      </c>
      <c r="I433" s="241">
        <f t="shared" si="90"/>
        <v>5420</v>
      </c>
      <c r="J433" s="241">
        <f t="shared" si="91"/>
        <v>25</v>
      </c>
      <c r="K433" s="241">
        <f t="shared" si="92"/>
        <v>1355</v>
      </c>
      <c r="L433" s="241">
        <f t="shared" si="93"/>
        <v>6775</v>
      </c>
      <c r="M433" s="322"/>
      <c r="N433" s="245">
        <f t="shared" si="87"/>
        <v>8</v>
      </c>
    </row>
    <row r="434" spans="1:14" s="11" customFormat="1" ht="19.5" customHeight="1">
      <c r="A434" s="301" t="s">
        <v>1195</v>
      </c>
      <c r="B434" s="308" t="s">
        <v>1683</v>
      </c>
      <c r="C434" s="276" t="s">
        <v>1413</v>
      </c>
      <c r="D434" s="277">
        <v>120</v>
      </c>
      <c r="E434" s="278">
        <v>4.67</v>
      </c>
      <c r="F434" s="239">
        <f t="shared" si="88"/>
        <v>560.4</v>
      </c>
      <c r="G434" s="35">
        <v>10.24</v>
      </c>
      <c r="H434" s="240">
        <f t="shared" si="89"/>
        <v>1228.8</v>
      </c>
      <c r="I434" s="241">
        <f t="shared" si="90"/>
        <v>1789.2</v>
      </c>
      <c r="J434" s="241">
        <f t="shared" si="91"/>
        <v>25</v>
      </c>
      <c r="K434" s="241">
        <f t="shared" si="92"/>
        <v>447.3</v>
      </c>
      <c r="L434" s="241">
        <f t="shared" si="93"/>
        <v>2236.5</v>
      </c>
      <c r="M434" s="322"/>
      <c r="N434" s="245">
        <f t="shared" si="87"/>
        <v>8</v>
      </c>
    </row>
    <row r="435" spans="1:14" s="11" customFormat="1" ht="19.5" customHeight="1">
      <c r="A435" s="301" t="s">
        <v>1196</v>
      </c>
      <c r="B435" s="308" t="s">
        <v>1684</v>
      </c>
      <c r="C435" s="276" t="s">
        <v>1413</v>
      </c>
      <c r="D435" s="277">
        <v>80</v>
      </c>
      <c r="E435" s="278">
        <v>5.01</v>
      </c>
      <c r="F435" s="239">
        <f t="shared" si="88"/>
        <v>400.8</v>
      </c>
      <c r="G435" s="35">
        <v>12.75</v>
      </c>
      <c r="H435" s="240">
        <f t="shared" si="89"/>
        <v>1020</v>
      </c>
      <c r="I435" s="241">
        <f t="shared" si="90"/>
        <v>1420.8</v>
      </c>
      <c r="J435" s="241">
        <f t="shared" si="91"/>
        <v>25</v>
      </c>
      <c r="K435" s="241">
        <f t="shared" si="92"/>
        <v>355.2</v>
      </c>
      <c r="L435" s="241">
        <f t="shared" si="93"/>
        <v>1776</v>
      </c>
      <c r="M435" s="322"/>
      <c r="N435" s="245">
        <f t="shared" si="87"/>
        <v>8</v>
      </c>
    </row>
    <row r="436" spans="1:14" s="11" customFormat="1" ht="19.5" customHeight="1">
      <c r="A436" s="301" t="s">
        <v>1197</v>
      </c>
      <c r="B436" s="308" t="s">
        <v>1685</v>
      </c>
      <c r="C436" s="276" t="s">
        <v>1413</v>
      </c>
      <c r="D436" s="277">
        <v>60</v>
      </c>
      <c r="E436" s="278">
        <v>6.05</v>
      </c>
      <c r="F436" s="239">
        <f t="shared" si="88"/>
        <v>363</v>
      </c>
      <c r="G436" s="35">
        <v>14.68</v>
      </c>
      <c r="H436" s="240">
        <f t="shared" si="89"/>
        <v>880.8</v>
      </c>
      <c r="I436" s="241">
        <f t="shared" si="90"/>
        <v>1243.8</v>
      </c>
      <c r="J436" s="241">
        <f t="shared" si="91"/>
        <v>25</v>
      </c>
      <c r="K436" s="241">
        <f t="shared" si="92"/>
        <v>310.95</v>
      </c>
      <c r="L436" s="241">
        <f t="shared" si="93"/>
        <v>1554.75</v>
      </c>
      <c r="M436" s="322"/>
      <c r="N436" s="245">
        <f t="shared" si="87"/>
        <v>8</v>
      </c>
    </row>
    <row r="437" spans="1:14" s="11" customFormat="1" ht="19.5" customHeight="1">
      <c r="A437" s="301" t="s">
        <v>1198</v>
      </c>
      <c r="B437" s="308" t="s">
        <v>1686</v>
      </c>
      <c r="C437" s="276" t="s">
        <v>1413</v>
      </c>
      <c r="D437" s="277">
        <v>10</v>
      </c>
      <c r="E437" s="278">
        <v>8</v>
      </c>
      <c r="F437" s="239">
        <f t="shared" si="88"/>
        <v>80</v>
      </c>
      <c r="G437" s="22">
        <v>45</v>
      </c>
      <c r="H437" s="240">
        <f t="shared" si="89"/>
        <v>450</v>
      </c>
      <c r="I437" s="241">
        <f t="shared" si="90"/>
        <v>530</v>
      </c>
      <c r="J437" s="241">
        <f t="shared" si="91"/>
        <v>25</v>
      </c>
      <c r="K437" s="241">
        <f t="shared" si="92"/>
        <v>132.5</v>
      </c>
      <c r="L437" s="241">
        <f t="shared" si="93"/>
        <v>662.5</v>
      </c>
      <c r="M437" s="322"/>
      <c r="N437" s="245">
        <f t="shared" si="87"/>
        <v>8</v>
      </c>
    </row>
    <row r="438" spans="1:14" s="11" customFormat="1" ht="19.5" customHeight="1">
      <c r="A438" s="301" t="s">
        <v>1199</v>
      </c>
      <c r="B438" s="308" t="s">
        <v>1687</v>
      </c>
      <c r="C438" s="276" t="s">
        <v>1413</v>
      </c>
      <c r="D438" s="277">
        <v>30</v>
      </c>
      <c r="E438" s="278">
        <v>25.01</v>
      </c>
      <c r="F438" s="239">
        <f t="shared" si="88"/>
        <v>750.3</v>
      </c>
      <c r="G438" s="35">
        <v>62.3</v>
      </c>
      <c r="H438" s="240">
        <f t="shared" si="89"/>
        <v>1869</v>
      </c>
      <c r="I438" s="241">
        <f t="shared" si="90"/>
        <v>2619.3</v>
      </c>
      <c r="J438" s="241">
        <f t="shared" si="91"/>
        <v>25</v>
      </c>
      <c r="K438" s="241">
        <f t="shared" si="92"/>
        <v>654.83</v>
      </c>
      <c r="L438" s="241">
        <f t="shared" si="93"/>
        <v>3274.13</v>
      </c>
      <c r="M438" s="322"/>
      <c r="N438" s="245">
        <f t="shared" si="87"/>
        <v>8</v>
      </c>
    </row>
    <row r="439" spans="1:14" s="11" customFormat="1" ht="27" customHeight="1">
      <c r="A439" s="301" t="s">
        <v>1200</v>
      </c>
      <c r="B439" s="308" t="s">
        <v>1688</v>
      </c>
      <c r="C439" s="276" t="s">
        <v>1413</v>
      </c>
      <c r="D439" s="277">
        <v>50</v>
      </c>
      <c r="E439" s="278">
        <v>8</v>
      </c>
      <c r="F439" s="239">
        <f t="shared" si="88"/>
        <v>400</v>
      </c>
      <c r="G439" s="22">
        <v>31.2</v>
      </c>
      <c r="H439" s="240">
        <f t="shared" si="89"/>
        <v>1560</v>
      </c>
      <c r="I439" s="241">
        <f t="shared" si="90"/>
        <v>1960</v>
      </c>
      <c r="J439" s="241">
        <f t="shared" si="91"/>
        <v>25</v>
      </c>
      <c r="K439" s="241">
        <f t="shared" si="92"/>
        <v>490</v>
      </c>
      <c r="L439" s="241">
        <f t="shared" si="93"/>
        <v>2450</v>
      </c>
      <c r="M439" s="322"/>
      <c r="N439" s="245">
        <f t="shared" si="87"/>
        <v>8</v>
      </c>
    </row>
    <row r="440" spans="1:14" s="11" customFormat="1" ht="19.5" customHeight="1">
      <c r="A440" s="287" t="s">
        <v>493</v>
      </c>
      <c r="B440" s="309" t="s">
        <v>1689</v>
      </c>
      <c r="C440" s="276"/>
      <c r="D440" s="277"/>
      <c r="E440" s="278"/>
      <c r="F440" s="239"/>
      <c r="G440" s="239"/>
      <c r="H440" s="240"/>
      <c r="I440" s="241"/>
      <c r="J440" s="241"/>
      <c r="K440" s="241"/>
      <c r="L440" s="241"/>
      <c r="M440" s="322"/>
      <c r="N440" s="245">
        <f t="shared" si="87"/>
        <v>5</v>
      </c>
    </row>
    <row r="441" spans="1:14" s="11" customFormat="1" ht="19.5" customHeight="1">
      <c r="A441" s="301" t="s">
        <v>1201</v>
      </c>
      <c r="B441" s="308" t="s">
        <v>1690</v>
      </c>
      <c r="C441" s="276" t="s">
        <v>1398</v>
      </c>
      <c r="D441" s="277">
        <v>16000</v>
      </c>
      <c r="E441" s="278">
        <v>0.25</v>
      </c>
      <c r="F441" s="239">
        <f t="shared" si="88"/>
        <v>4000</v>
      </c>
      <c r="G441" s="34">
        <v>0.87</v>
      </c>
      <c r="H441" s="240">
        <f t="shared" si="89"/>
        <v>13920</v>
      </c>
      <c r="I441" s="241">
        <f t="shared" si="90"/>
        <v>17920</v>
      </c>
      <c r="J441" s="241">
        <f t="shared" si="91"/>
        <v>25</v>
      </c>
      <c r="K441" s="241">
        <f t="shared" si="92"/>
        <v>4480</v>
      </c>
      <c r="L441" s="241">
        <f t="shared" si="93"/>
        <v>22400</v>
      </c>
      <c r="M441" s="322"/>
      <c r="N441" s="245">
        <f t="shared" si="87"/>
        <v>8</v>
      </c>
    </row>
    <row r="442" spans="1:14" s="11" customFormat="1" ht="19.5" customHeight="1">
      <c r="A442" s="301" t="s">
        <v>1202</v>
      </c>
      <c r="B442" s="308" t="s">
        <v>1691</v>
      </c>
      <c r="C442" s="276" t="s">
        <v>1398</v>
      </c>
      <c r="D442" s="277">
        <v>4600</v>
      </c>
      <c r="E442" s="278">
        <v>0.4</v>
      </c>
      <c r="F442" s="239">
        <f t="shared" si="88"/>
        <v>1840</v>
      </c>
      <c r="G442" s="34">
        <v>1.73</v>
      </c>
      <c r="H442" s="240">
        <f t="shared" si="89"/>
        <v>7958</v>
      </c>
      <c r="I442" s="241">
        <f t="shared" si="90"/>
        <v>9798</v>
      </c>
      <c r="J442" s="241">
        <f t="shared" si="91"/>
        <v>25</v>
      </c>
      <c r="K442" s="241">
        <f t="shared" si="92"/>
        <v>2449.5</v>
      </c>
      <c r="L442" s="241">
        <f t="shared" si="93"/>
        <v>12247.5</v>
      </c>
      <c r="M442" s="322"/>
      <c r="N442" s="245">
        <f t="shared" si="87"/>
        <v>8</v>
      </c>
    </row>
    <row r="443" spans="1:14" s="11" customFormat="1" ht="19.5" customHeight="1">
      <c r="A443" s="301" t="s">
        <v>1203</v>
      </c>
      <c r="B443" s="308" t="s">
        <v>1692</v>
      </c>
      <c r="C443" s="276" t="s">
        <v>1398</v>
      </c>
      <c r="D443" s="277">
        <v>1000</v>
      </c>
      <c r="E443" s="278">
        <v>0.51</v>
      </c>
      <c r="F443" s="239">
        <f t="shared" si="88"/>
        <v>510</v>
      </c>
      <c r="G443" s="34">
        <v>2.64</v>
      </c>
      <c r="H443" s="240">
        <f t="shared" si="89"/>
        <v>2640</v>
      </c>
      <c r="I443" s="241">
        <f t="shared" si="90"/>
        <v>3150</v>
      </c>
      <c r="J443" s="241">
        <f t="shared" si="91"/>
        <v>25</v>
      </c>
      <c r="K443" s="241">
        <f t="shared" si="92"/>
        <v>787.5</v>
      </c>
      <c r="L443" s="241">
        <f t="shared" si="93"/>
        <v>3937.5</v>
      </c>
      <c r="M443" s="322"/>
      <c r="N443" s="245">
        <f t="shared" si="87"/>
        <v>8</v>
      </c>
    </row>
    <row r="444" spans="1:14" s="11" customFormat="1" ht="19.5" customHeight="1">
      <c r="A444" s="301" t="s">
        <v>1204</v>
      </c>
      <c r="B444" s="308" t="s">
        <v>1693</v>
      </c>
      <c r="C444" s="276" t="s">
        <v>1398</v>
      </c>
      <c r="D444" s="277">
        <v>700</v>
      </c>
      <c r="E444" s="278">
        <v>0.76</v>
      </c>
      <c r="F444" s="239">
        <f t="shared" si="88"/>
        <v>532</v>
      </c>
      <c r="G444" s="34">
        <v>4.41</v>
      </c>
      <c r="H444" s="240">
        <f t="shared" si="89"/>
        <v>3087</v>
      </c>
      <c r="I444" s="241">
        <f t="shared" si="90"/>
        <v>3619</v>
      </c>
      <c r="J444" s="241">
        <f t="shared" si="91"/>
        <v>25</v>
      </c>
      <c r="K444" s="241">
        <f t="shared" si="92"/>
        <v>904.75</v>
      </c>
      <c r="L444" s="241">
        <f t="shared" si="93"/>
        <v>4523.75</v>
      </c>
      <c r="M444" s="322"/>
      <c r="N444" s="245">
        <f t="shared" si="87"/>
        <v>8</v>
      </c>
    </row>
    <row r="445" spans="1:14" s="11" customFormat="1" ht="19.5" customHeight="1">
      <c r="A445" s="301" t="s">
        <v>1205</v>
      </c>
      <c r="B445" s="308" t="s">
        <v>1694</v>
      </c>
      <c r="C445" s="276" t="s">
        <v>1398</v>
      </c>
      <c r="D445" s="277">
        <v>800</v>
      </c>
      <c r="E445" s="278">
        <v>1.35</v>
      </c>
      <c r="F445" s="239">
        <f t="shared" si="88"/>
        <v>1080</v>
      </c>
      <c r="G445" s="27">
        <v>6.21</v>
      </c>
      <c r="H445" s="240">
        <f t="shared" si="89"/>
        <v>4968</v>
      </c>
      <c r="I445" s="241">
        <f t="shared" si="90"/>
        <v>6048</v>
      </c>
      <c r="J445" s="241">
        <f t="shared" si="91"/>
        <v>25</v>
      </c>
      <c r="K445" s="241">
        <f t="shared" si="92"/>
        <v>1512</v>
      </c>
      <c r="L445" s="241">
        <f t="shared" si="93"/>
        <v>7560</v>
      </c>
      <c r="M445" s="322"/>
      <c r="N445" s="245">
        <f t="shared" si="87"/>
        <v>8</v>
      </c>
    </row>
    <row r="446" spans="1:14" s="11" customFormat="1" ht="19.5" customHeight="1">
      <c r="A446" s="301" t="s">
        <v>1206</v>
      </c>
      <c r="B446" s="308" t="s">
        <v>1695</v>
      </c>
      <c r="C446" s="276" t="s">
        <v>1398</v>
      </c>
      <c r="D446" s="277">
        <v>500</v>
      </c>
      <c r="E446" s="278">
        <v>1.83</v>
      </c>
      <c r="F446" s="239">
        <f t="shared" si="88"/>
        <v>915</v>
      </c>
      <c r="G446" s="34">
        <v>9.83</v>
      </c>
      <c r="H446" s="240">
        <f t="shared" si="89"/>
        <v>4915</v>
      </c>
      <c r="I446" s="241">
        <f t="shared" si="90"/>
        <v>5830</v>
      </c>
      <c r="J446" s="241">
        <f t="shared" si="91"/>
        <v>25</v>
      </c>
      <c r="K446" s="241">
        <f t="shared" si="92"/>
        <v>1457.5</v>
      </c>
      <c r="L446" s="241">
        <f t="shared" si="93"/>
        <v>7287.5</v>
      </c>
      <c r="M446" s="322"/>
      <c r="N446" s="245">
        <f t="shared" si="87"/>
        <v>8</v>
      </c>
    </row>
    <row r="447" spans="1:14" s="11" customFormat="1" ht="19.5" customHeight="1">
      <c r="A447" s="301" t="s">
        <v>1207</v>
      </c>
      <c r="B447" s="308" t="s">
        <v>1696</v>
      </c>
      <c r="C447" s="276" t="s">
        <v>1398</v>
      </c>
      <c r="D447" s="277">
        <v>100</v>
      </c>
      <c r="E447" s="278">
        <v>2.05</v>
      </c>
      <c r="F447" s="239">
        <f t="shared" si="88"/>
        <v>205</v>
      </c>
      <c r="G447" s="34">
        <v>13.01</v>
      </c>
      <c r="H447" s="240">
        <f t="shared" si="89"/>
        <v>1301</v>
      </c>
      <c r="I447" s="241">
        <f t="shared" si="90"/>
        <v>1506</v>
      </c>
      <c r="J447" s="241">
        <f t="shared" si="91"/>
        <v>25</v>
      </c>
      <c r="K447" s="241">
        <f t="shared" si="92"/>
        <v>376.5</v>
      </c>
      <c r="L447" s="241">
        <f t="shared" si="93"/>
        <v>1882.5</v>
      </c>
      <c r="M447" s="322"/>
      <c r="N447" s="245">
        <f t="shared" si="87"/>
        <v>8</v>
      </c>
    </row>
    <row r="448" spans="1:14" s="11" customFormat="1" ht="19.5" customHeight="1">
      <c r="A448" s="301" t="s">
        <v>1208</v>
      </c>
      <c r="B448" s="308" t="s">
        <v>1697</v>
      </c>
      <c r="C448" s="276" t="s">
        <v>1398</v>
      </c>
      <c r="D448" s="277">
        <v>200</v>
      </c>
      <c r="E448" s="278">
        <v>3.15</v>
      </c>
      <c r="F448" s="239">
        <f t="shared" si="88"/>
        <v>630</v>
      </c>
      <c r="G448" s="27">
        <v>17.02</v>
      </c>
      <c r="H448" s="240">
        <f t="shared" si="89"/>
        <v>3404</v>
      </c>
      <c r="I448" s="241">
        <f t="shared" si="90"/>
        <v>4034</v>
      </c>
      <c r="J448" s="241">
        <f t="shared" si="91"/>
        <v>25</v>
      </c>
      <c r="K448" s="241">
        <f t="shared" si="92"/>
        <v>1008.5</v>
      </c>
      <c r="L448" s="241">
        <f t="shared" si="93"/>
        <v>5042.5</v>
      </c>
      <c r="M448" s="322"/>
      <c r="N448" s="245">
        <f t="shared" si="87"/>
        <v>8</v>
      </c>
    </row>
    <row r="449" spans="1:14" s="11" customFormat="1" ht="19.5" customHeight="1">
      <c r="A449" s="301" t="s">
        <v>1209</v>
      </c>
      <c r="B449" s="308" t="s">
        <v>1698</v>
      </c>
      <c r="C449" s="276" t="s">
        <v>1398</v>
      </c>
      <c r="D449" s="277">
        <v>50</v>
      </c>
      <c r="E449" s="278">
        <v>3.8</v>
      </c>
      <c r="F449" s="239">
        <f t="shared" si="88"/>
        <v>190</v>
      </c>
      <c r="G449" s="27">
        <v>24.49</v>
      </c>
      <c r="H449" s="240">
        <f t="shared" si="89"/>
        <v>1224.5</v>
      </c>
      <c r="I449" s="241">
        <f t="shared" si="90"/>
        <v>1414.5</v>
      </c>
      <c r="J449" s="241">
        <f t="shared" si="91"/>
        <v>25</v>
      </c>
      <c r="K449" s="241">
        <f t="shared" si="92"/>
        <v>353.63</v>
      </c>
      <c r="L449" s="241">
        <f t="shared" si="93"/>
        <v>1768.13</v>
      </c>
      <c r="M449" s="322"/>
      <c r="N449" s="245">
        <f t="shared" si="87"/>
        <v>8</v>
      </c>
    </row>
    <row r="450" spans="1:14" s="11" customFormat="1" ht="19.5" customHeight="1">
      <c r="A450" s="301" t="s">
        <v>1210</v>
      </c>
      <c r="B450" s="308" t="s">
        <v>1699</v>
      </c>
      <c r="C450" s="276" t="s">
        <v>1398</v>
      </c>
      <c r="D450" s="277">
        <v>5</v>
      </c>
      <c r="E450" s="278">
        <v>4.02</v>
      </c>
      <c r="F450" s="239">
        <f t="shared" si="88"/>
        <v>20.1</v>
      </c>
      <c r="G450" s="27">
        <v>34.2</v>
      </c>
      <c r="H450" s="240">
        <f t="shared" si="89"/>
        <v>171</v>
      </c>
      <c r="I450" s="241">
        <f t="shared" si="90"/>
        <v>191.1</v>
      </c>
      <c r="J450" s="241">
        <f t="shared" si="91"/>
        <v>25</v>
      </c>
      <c r="K450" s="241">
        <f t="shared" si="92"/>
        <v>47.78</v>
      </c>
      <c r="L450" s="241">
        <f t="shared" si="93"/>
        <v>238.88</v>
      </c>
      <c r="M450" s="322"/>
      <c r="N450" s="245">
        <f t="shared" si="87"/>
        <v>8</v>
      </c>
    </row>
    <row r="451" spans="1:14" s="11" customFormat="1" ht="19.5" customHeight="1">
      <c r="A451" s="301" t="s">
        <v>1211</v>
      </c>
      <c r="B451" s="308" t="s">
        <v>1700</v>
      </c>
      <c r="C451" s="276" t="s">
        <v>1398</v>
      </c>
      <c r="D451" s="277">
        <v>4</v>
      </c>
      <c r="E451" s="278">
        <v>5.12</v>
      </c>
      <c r="F451" s="239">
        <f t="shared" si="88"/>
        <v>20.48</v>
      </c>
      <c r="G451" s="27">
        <v>42.79</v>
      </c>
      <c r="H451" s="240">
        <f t="shared" si="89"/>
        <v>171.16</v>
      </c>
      <c r="I451" s="241">
        <f t="shared" si="90"/>
        <v>191.64</v>
      </c>
      <c r="J451" s="241">
        <f t="shared" si="91"/>
        <v>25</v>
      </c>
      <c r="K451" s="241">
        <f t="shared" si="92"/>
        <v>47.91</v>
      </c>
      <c r="L451" s="241">
        <f t="shared" si="93"/>
        <v>239.55</v>
      </c>
      <c r="M451" s="322"/>
      <c r="N451" s="245">
        <f t="shared" si="87"/>
        <v>8</v>
      </c>
    </row>
    <row r="452" spans="1:14" s="11" customFormat="1" ht="19.5" customHeight="1">
      <c r="A452" s="301" t="s">
        <v>1212</v>
      </c>
      <c r="B452" s="308" t="s">
        <v>1701</v>
      </c>
      <c r="C452" s="276" t="s">
        <v>1398</v>
      </c>
      <c r="D452" s="277">
        <v>3</v>
      </c>
      <c r="E452" s="278">
        <v>5.89</v>
      </c>
      <c r="F452" s="239">
        <f t="shared" si="88"/>
        <v>17.67</v>
      </c>
      <c r="G452" s="27">
        <v>52.83</v>
      </c>
      <c r="H452" s="240">
        <f t="shared" si="89"/>
        <v>158.49</v>
      </c>
      <c r="I452" s="241">
        <f t="shared" si="90"/>
        <v>176.16</v>
      </c>
      <c r="J452" s="241">
        <f t="shared" si="91"/>
        <v>25</v>
      </c>
      <c r="K452" s="241">
        <f t="shared" si="92"/>
        <v>44.04</v>
      </c>
      <c r="L452" s="241">
        <f t="shared" si="93"/>
        <v>220.2</v>
      </c>
      <c r="M452" s="322"/>
      <c r="N452" s="245">
        <f t="shared" si="87"/>
        <v>8</v>
      </c>
    </row>
    <row r="453" spans="1:14" s="11" customFormat="1" ht="19.5" customHeight="1">
      <c r="A453" s="301" t="s">
        <v>1213</v>
      </c>
      <c r="B453" s="308" t="s">
        <v>1702</v>
      </c>
      <c r="C453" s="276" t="s">
        <v>1398</v>
      </c>
      <c r="D453" s="277">
        <v>2</v>
      </c>
      <c r="E453" s="278">
        <v>6.55</v>
      </c>
      <c r="F453" s="239">
        <f t="shared" si="88"/>
        <v>13.1</v>
      </c>
      <c r="G453" s="27">
        <v>66.6</v>
      </c>
      <c r="H453" s="240">
        <f t="shared" si="89"/>
        <v>133.2</v>
      </c>
      <c r="I453" s="241">
        <f t="shared" si="90"/>
        <v>146.3</v>
      </c>
      <c r="J453" s="241">
        <f t="shared" si="91"/>
        <v>25</v>
      </c>
      <c r="K453" s="241">
        <f t="shared" si="92"/>
        <v>36.58</v>
      </c>
      <c r="L453" s="241">
        <f t="shared" si="93"/>
        <v>182.88</v>
      </c>
      <c r="M453" s="322"/>
      <c r="N453" s="245">
        <f t="shared" si="87"/>
        <v>8</v>
      </c>
    </row>
    <row r="454" spans="1:14" s="11" customFormat="1" ht="19.5" customHeight="1">
      <c r="A454" s="301" t="s">
        <v>1214</v>
      </c>
      <c r="B454" s="308" t="s">
        <v>1703</v>
      </c>
      <c r="C454" s="276" t="s">
        <v>1398</v>
      </c>
      <c r="D454" s="277">
        <v>2</v>
      </c>
      <c r="E454" s="278">
        <v>7.81</v>
      </c>
      <c r="F454" s="239">
        <f t="shared" si="88"/>
        <v>15.62</v>
      </c>
      <c r="G454" s="27">
        <v>82.54</v>
      </c>
      <c r="H454" s="240">
        <f t="shared" si="89"/>
        <v>165.08</v>
      </c>
      <c r="I454" s="241">
        <f t="shared" si="90"/>
        <v>180.7</v>
      </c>
      <c r="J454" s="241">
        <f t="shared" si="91"/>
        <v>25</v>
      </c>
      <c r="K454" s="241">
        <f t="shared" si="92"/>
        <v>45.18</v>
      </c>
      <c r="L454" s="241">
        <f t="shared" si="93"/>
        <v>225.88</v>
      </c>
      <c r="M454" s="322"/>
      <c r="N454" s="245">
        <f t="shared" si="87"/>
        <v>8</v>
      </c>
    </row>
    <row r="455" spans="1:14" s="11" customFormat="1" ht="19.5" customHeight="1">
      <c r="A455" s="301" t="s">
        <v>1215</v>
      </c>
      <c r="B455" s="308" t="s">
        <v>1704</v>
      </c>
      <c r="C455" s="276" t="s">
        <v>1398</v>
      </c>
      <c r="D455" s="277">
        <v>3000</v>
      </c>
      <c r="E455" s="278">
        <v>0.27</v>
      </c>
      <c r="F455" s="239">
        <f t="shared" si="88"/>
        <v>810</v>
      </c>
      <c r="G455" s="34">
        <v>0.95</v>
      </c>
      <c r="H455" s="240">
        <f t="shared" si="89"/>
        <v>2850</v>
      </c>
      <c r="I455" s="241">
        <f t="shared" si="90"/>
        <v>3660</v>
      </c>
      <c r="J455" s="241">
        <f t="shared" si="91"/>
        <v>25</v>
      </c>
      <c r="K455" s="241">
        <f t="shared" si="92"/>
        <v>915</v>
      </c>
      <c r="L455" s="241">
        <f t="shared" si="93"/>
        <v>4575</v>
      </c>
      <c r="M455" s="322"/>
      <c r="N455" s="245">
        <f t="shared" si="87"/>
        <v>8</v>
      </c>
    </row>
    <row r="456" spans="1:14" s="11" customFormat="1" ht="19.5" customHeight="1">
      <c r="A456" s="301" t="s">
        <v>1216</v>
      </c>
      <c r="B456" s="308" t="s">
        <v>1705</v>
      </c>
      <c r="C456" s="276" t="s">
        <v>1398</v>
      </c>
      <c r="D456" s="277">
        <v>500</v>
      </c>
      <c r="E456" s="278">
        <v>0.44</v>
      </c>
      <c r="F456" s="239">
        <f t="shared" si="88"/>
        <v>220</v>
      </c>
      <c r="G456" s="34">
        <v>1.9</v>
      </c>
      <c r="H456" s="240">
        <f t="shared" si="89"/>
        <v>950</v>
      </c>
      <c r="I456" s="241">
        <f t="shared" si="90"/>
        <v>1170</v>
      </c>
      <c r="J456" s="241">
        <f t="shared" si="91"/>
        <v>25</v>
      </c>
      <c r="K456" s="241">
        <f t="shared" si="92"/>
        <v>292.5</v>
      </c>
      <c r="L456" s="241">
        <f t="shared" si="93"/>
        <v>1462.5</v>
      </c>
      <c r="M456" s="322"/>
      <c r="N456" s="245">
        <f t="shared" si="87"/>
        <v>8</v>
      </c>
    </row>
    <row r="457" spans="1:14" s="11" customFormat="1" ht="19.5" customHeight="1">
      <c r="A457" s="301" t="s">
        <v>1217</v>
      </c>
      <c r="B457" s="308" t="s">
        <v>1706</v>
      </c>
      <c r="C457" s="276" t="s">
        <v>1398</v>
      </c>
      <c r="D457" s="277">
        <v>300</v>
      </c>
      <c r="E457" s="278">
        <v>0.56</v>
      </c>
      <c r="F457" s="239">
        <f t="shared" si="88"/>
        <v>168</v>
      </c>
      <c r="G457" s="34">
        <v>2.9</v>
      </c>
      <c r="H457" s="240">
        <f t="shared" si="89"/>
        <v>870</v>
      </c>
      <c r="I457" s="241">
        <f t="shared" si="90"/>
        <v>1038</v>
      </c>
      <c r="J457" s="241">
        <f t="shared" si="91"/>
        <v>25</v>
      </c>
      <c r="K457" s="241">
        <f t="shared" si="92"/>
        <v>259.5</v>
      </c>
      <c r="L457" s="241">
        <f t="shared" si="93"/>
        <v>1297.5</v>
      </c>
      <c r="M457" s="322"/>
      <c r="N457" s="245">
        <f t="shared" si="87"/>
        <v>8</v>
      </c>
    </row>
    <row r="458" spans="1:14" s="11" customFormat="1" ht="19.5" customHeight="1">
      <c r="A458" s="301" t="s">
        <v>1218</v>
      </c>
      <c r="B458" s="308" t="s">
        <v>1707</v>
      </c>
      <c r="C458" s="276" t="s">
        <v>1398</v>
      </c>
      <c r="D458" s="277">
        <v>200</v>
      </c>
      <c r="E458" s="278">
        <v>0.84</v>
      </c>
      <c r="F458" s="239">
        <f t="shared" si="88"/>
        <v>168</v>
      </c>
      <c r="G458" s="34">
        <v>4.85</v>
      </c>
      <c r="H458" s="240">
        <f t="shared" si="89"/>
        <v>970</v>
      </c>
      <c r="I458" s="241">
        <f t="shared" si="90"/>
        <v>1138</v>
      </c>
      <c r="J458" s="241">
        <f t="shared" si="91"/>
        <v>25</v>
      </c>
      <c r="K458" s="241">
        <f t="shared" si="92"/>
        <v>284.5</v>
      </c>
      <c r="L458" s="241">
        <f t="shared" si="93"/>
        <v>1422.5</v>
      </c>
      <c r="M458" s="322"/>
      <c r="N458" s="245">
        <f t="shared" si="87"/>
        <v>8</v>
      </c>
    </row>
    <row r="459" spans="1:14" s="11" customFormat="1" ht="19.5" customHeight="1">
      <c r="A459" s="301" t="s">
        <v>1219</v>
      </c>
      <c r="B459" s="308" t="s">
        <v>1708</v>
      </c>
      <c r="C459" s="276" t="s">
        <v>1398</v>
      </c>
      <c r="D459" s="277">
        <v>100</v>
      </c>
      <c r="E459" s="278">
        <v>1.49</v>
      </c>
      <c r="F459" s="239">
        <f t="shared" si="88"/>
        <v>149</v>
      </c>
      <c r="G459" s="27">
        <v>6.83</v>
      </c>
      <c r="H459" s="240">
        <f t="shared" si="89"/>
        <v>683</v>
      </c>
      <c r="I459" s="241">
        <f t="shared" si="90"/>
        <v>832</v>
      </c>
      <c r="J459" s="241">
        <f t="shared" si="91"/>
        <v>25</v>
      </c>
      <c r="K459" s="241">
        <f t="shared" si="92"/>
        <v>208</v>
      </c>
      <c r="L459" s="241">
        <f t="shared" si="93"/>
        <v>1040</v>
      </c>
      <c r="M459" s="322"/>
      <c r="N459" s="245">
        <f t="shared" si="87"/>
        <v>8</v>
      </c>
    </row>
    <row r="460" spans="1:14" s="11" customFormat="1" ht="19.5" customHeight="1">
      <c r="A460" s="301" t="s">
        <v>1220</v>
      </c>
      <c r="B460" s="308" t="s">
        <v>1709</v>
      </c>
      <c r="C460" s="276" t="s">
        <v>1398</v>
      </c>
      <c r="D460" s="277">
        <v>50</v>
      </c>
      <c r="E460" s="278">
        <v>2.01</v>
      </c>
      <c r="F460" s="239">
        <f t="shared" si="88"/>
        <v>100.5</v>
      </c>
      <c r="G460" s="34">
        <v>10.8</v>
      </c>
      <c r="H460" s="240">
        <f t="shared" si="89"/>
        <v>540</v>
      </c>
      <c r="I460" s="241">
        <f t="shared" si="90"/>
        <v>640.5</v>
      </c>
      <c r="J460" s="241">
        <f t="shared" si="91"/>
        <v>25</v>
      </c>
      <c r="K460" s="241">
        <f t="shared" si="92"/>
        <v>160.13</v>
      </c>
      <c r="L460" s="241">
        <f t="shared" si="93"/>
        <v>800.63</v>
      </c>
      <c r="M460" s="322"/>
      <c r="N460" s="245">
        <f aca="true" t="shared" si="94" ref="N460:N523">LEN(A460)</f>
        <v>8</v>
      </c>
    </row>
    <row r="461" spans="1:14" s="11" customFormat="1" ht="19.5" customHeight="1">
      <c r="A461" s="301" t="s">
        <v>1221</v>
      </c>
      <c r="B461" s="308" t="s">
        <v>1710</v>
      </c>
      <c r="C461" s="276" t="s">
        <v>1398</v>
      </c>
      <c r="D461" s="277">
        <v>20</v>
      </c>
      <c r="E461" s="278">
        <v>2.26</v>
      </c>
      <c r="F461" s="239">
        <f t="shared" si="88"/>
        <v>45.2</v>
      </c>
      <c r="G461" s="34">
        <v>14.31</v>
      </c>
      <c r="H461" s="240">
        <f t="shared" si="89"/>
        <v>286.2</v>
      </c>
      <c r="I461" s="241">
        <f t="shared" si="90"/>
        <v>331.4</v>
      </c>
      <c r="J461" s="241">
        <f t="shared" si="91"/>
        <v>25</v>
      </c>
      <c r="K461" s="241">
        <f t="shared" si="92"/>
        <v>82.85</v>
      </c>
      <c r="L461" s="241">
        <f t="shared" si="93"/>
        <v>414.25</v>
      </c>
      <c r="M461" s="322"/>
      <c r="N461" s="245">
        <f t="shared" si="94"/>
        <v>8</v>
      </c>
    </row>
    <row r="462" spans="1:14" s="11" customFormat="1" ht="19.5" customHeight="1">
      <c r="A462" s="301" t="s">
        <v>1222</v>
      </c>
      <c r="B462" s="308" t="s">
        <v>1711</v>
      </c>
      <c r="C462" s="276" t="s">
        <v>1398</v>
      </c>
      <c r="D462" s="277">
        <v>10</v>
      </c>
      <c r="E462" s="278">
        <v>3.47</v>
      </c>
      <c r="F462" s="239">
        <f t="shared" si="88"/>
        <v>34.7</v>
      </c>
      <c r="G462" s="27">
        <v>18.7</v>
      </c>
      <c r="H462" s="240">
        <f t="shared" si="89"/>
        <v>187</v>
      </c>
      <c r="I462" s="241">
        <f t="shared" si="90"/>
        <v>221.7</v>
      </c>
      <c r="J462" s="241">
        <f t="shared" si="91"/>
        <v>25</v>
      </c>
      <c r="K462" s="241">
        <f t="shared" si="92"/>
        <v>55.43</v>
      </c>
      <c r="L462" s="241">
        <f t="shared" si="93"/>
        <v>277.13</v>
      </c>
      <c r="M462" s="322"/>
      <c r="N462" s="245">
        <f t="shared" si="94"/>
        <v>8</v>
      </c>
    </row>
    <row r="463" spans="1:14" s="11" customFormat="1" ht="19.5" customHeight="1">
      <c r="A463" s="301" t="s">
        <v>1223</v>
      </c>
      <c r="B463" s="308" t="s">
        <v>1712</v>
      </c>
      <c r="C463" s="276" t="s">
        <v>1398</v>
      </c>
      <c r="D463" s="277">
        <v>10</v>
      </c>
      <c r="E463" s="278">
        <v>4.18</v>
      </c>
      <c r="F463" s="239">
        <f t="shared" si="88"/>
        <v>41.8</v>
      </c>
      <c r="G463" s="27">
        <v>26.9</v>
      </c>
      <c r="H463" s="240">
        <f t="shared" si="89"/>
        <v>269</v>
      </c>
      <c r="I463" s="241">
        <f t="shared" si="90"/>
        <v>310.8</v>
      </c>
      <c r="J463" s="241">
        <f t="shared" si="91"/>
        <v>25</v>
      </c>
      <c r="K463" s="241">
        <f t="shared" si="92"/>
        <v>77.7</v>
      </c>
      <c r="L463" s="241">
        <f t="shared" si="93"/>
        <v>388.5</v>
      </c>
      <c r="M463" s="322"/>
      <c r="N463" s="245">
        <f t="shared" si="94"/>
        <v>8</v>
      </c>
    </row>
    <row r="464" spans="1:14" s="11" customFormat="1" ht="19.5" customHeight="1">
      <c r="A464" s="301" t="s">
        <v>1224</v>
      </c>
      <c r="B464" s="308" t="s">
        <v>1713</v>
      </c>
      <c r="C464" s="276" t="s">
        <v>1398</v>
      </c>
      <c r="D464" s="277">
        <v>10</v>
      </c>
      <c r="E464" s="278">
        <v>4.42</v>
      </c>
      <c r="F464" s="239">
        <f t="shared" si="88"/>
        <v>44.2</v>
      </c>
      <c r="G464" s="27">
        <v>37.62</v>
      </c>
      <c r="H464" s="240">
        <f t="shared" si="89"/>
        <v>376.2</v>
      </c>
      <c r="I464" s="241">
        <f t="shared" si="90"/>
        <v>420.4</v>
      </c>
      <c r="J464" s="241">
        <f t="shared" si="91"/>
        <v>25</v>
      </c>
      <c r="K464" s="241">
        <f t="shared" si="92"/>
        <v>105.1</v>
      </c>
      <c r="L464" s="241">
        <f t="shared" si="93"/>
        <v>525.5</v>
      </c>
      <c r="M464" s="322"/>
      <c r="N464" s="245">
        <f t="shared" si="94"/>
        <v>8</v>
      </c>
    </row>
    <row r="465" spans="1:14" s="11" customFormat="1" ht="19.5" customHeight="1">
      <c r="A465" s="301" t="s">
        <v>1225</v>
      </c>
      <c r="B465" s="308" t="s">
        <v>1714</v>
      </c>
      <c r="C465" s="276" t="s">
        <v>1398</v>
      </c>
      <c r="D465" s="277">
        <v>5</v>
      </c>
      <c r="E465" s="278">
        <v>5.53</v>
      </c>
      <c r="F465" s="239">
        <f t="shared" si="88"/>
        <v>27.65</v>
      </c>
      <c r="G465" s="27">
        <v>47.01</v>
      </c>
      <c r="H465" s="240">
        <f t="shared" si="89"/>
        <v>235.05</v>
      </c>
      <c r="I465" s="241">
        <f t="shared" si="90"/>
        <v>262.7</v>
      </c>
      <c r="J465" s="241">
        <f t="shared" si="91"/>
        <v>25</v>
      </c>
      <c r="K465" s="241">
        <f t="shared" si="92"/>
        <v>65.68</v>
      </c>
      <c r="L465" s="241">
        <f t="shared" si="93"/>
        <v>328.38</v>
      </c>
      <c r="M465" s="322"/>
      <c r="N465" s="245">
        <f t="shared" si="94"/>
        <v>8</v>
      </c>
    </row>
    <row r="466" spans="1:14" s="11" customFormat="1" ht="19.5" customHeight="1">
      <c r="A466" s="301" t="s">
        <v>1226</v>
      </c>
      <c r="B466" s="308" t="s">
        <v>1715</v>
      </c>
      <c r="C466" s="276" t="s">
        <v>1398</v>
      </c>
      <c r="D466" s="277">
        <v>4</v>
      </c>
      <c r="E466" s="278">
        <v>6.5</v>
      </c>
      <c r="F466" s="239">
        <f t="shared" si="88"/>
        <v>26</v>
      </c>
      <c r="G466" s="27">
        <v>58.04</v>
      </c>
      <c r="H466" s="240">
        <f t="shared" si="89"/>
        <v>232.16</v>
      </c>
      <c r="I466" s="241">
        <f t="shared" si="90"/>
        <v>258.16</v>
      </c>
      <c r="J466" s="241">
        <f t="shared" si="91"/>
        <v>25</v>
      </c>
      <c r="K466" s="241">
        <f t="shared" si="92"/>
        <v>64.54</v>
      </c>
      <c r="L466" s="241">
        <f t="shared" si="93"/>
        <v>322.7</v>
      </c>
      <c r="M466" s="322"/>
      <c r="N466" s="245">
        <f t="shared" si="94"/>
        <v>8</v>
      </c>
    </row>
    <row r="467" spans="1:14" s="11" customFormat="1" ht="19.5" customHeight="1">
      <c r="A467" s="301" t="s">
        <v>1227</v>
      </c>
      <c r="B467" s="308" t="s">
        <v>1716</v>
      </c>
      <c r="C467" s="276" t="s">
        <v>1398</v>
      </c>
      <c r="D467" s="277">
        <v>3</v>
      </c>
      <c r="E467" s="278">
        <v>7.16</v>
      </c>
      <c r="F467" s="239">
        <f t="shared" si="88"/>
        <v>21.48</v>
      </c>
      <c r="G467" s="27">
        <v>73.2</v>
      </c>
      <c r="H467" s="240">
        <f t="shared" si="89"/>
        <v>219.6</v>
      </c>
      <c r="I467" s="241">
        <f t="shared" si="90"/>
        <v>241.08</v>
      </c>
      <c r="J467" s="241">
        <f t="shared" si="91"/>
        <v>25</v>
      </c>
      <c r="K467" s="241">
        <f t="shared" si="92"/>
        <v>60.27</v>
      </c>
      <c r="L467" s="241">
        <f t="shared" si="93"/>
        <v>301.35</v>
      </c>
      <c r="M467" s="322"/>
      <c r="N467" s="245">
        <f t="shared" si="94"/>
        <v>8</v>
      </c>
    </row>
    <row r="468" spans="1:14" s="11" customFormat="1" ht="19.5" customHeight="1">
      <c r="A468" s="301" t="s">
        <v>1228</v>
      </c>
      <c r="B468" s="308" t="s">
        <v>1717</v>
      </c>
      <c r="C468" s="276" t="s">
        <v>1398</v>
      </c>
      <c r="D468" s="277">
        <v>2</v>
      </c>
      <c r="E468" s="278">
        <v>8.59</v>
      </c>
      <c r="F468" s="239">
        <f t="shared" si="88"/>
        <v>17.18</v>
      </c>
      <c r="G468" s="27">
        <v>90.79</v>
      </c>
      <c r="H468" s="240">
        <f t="shared" si="89"/>
        <v>181.58</v>
      </c>
      <c r="I468" s="241">
        <f t="shared" si="90"/>
        <v>198.76</v>
      </c>
      <c r="J468" s="241">
        <f t="shared" si="91"/>
        <v>25</v>
      </c>
      <c r="K468" s="241">
        <f t="shared" si="92"/>
        <v>49.69</v>
      </c>
      <c r="L468" s="241">
        <f t="shared" si="93"/>
        <v>248.45</v>
      </c>
      <c r="M468" s="322"/>
      <c r="N468" s="245">
        <f t="shared" si="94"/>
        <v>8</v>
      </c>
    </row>
    <row r="469" spans="1:14" s="11" customFormat="1" ht="19.5" customHeight="1">
      <c r="A469" s="287" t="s">
        <v>494</v>
      </c>
      <c r="B469" s="309" t="s">
        <v>1718</v>
      </c>
      <c r="C469" s="276"/>
      <c r="D469" s="277"/>
      <c r="E469" s="278"/>
      <c r="F469" s="239"/>
      <c r="G469" s="284"/>
      <c r="H469" s="240"/>
      <c r="I469" s="241"/>
      <c r="J469" s="241"/>
      <c r="K469" s="241"/>
      <c r="L469" s="241"/>
      <c r="M469" s="322"/>
      <c r="N469" s="245">
        <f t="shared" si="94"/>
        <v>5</v>
      </c>
    </row>
    <row r="470" spans="1:14" s="11" customFormat="1" ht="19.5" customHeight="1">
      <c r="A470" s="301" t="s">
        <v>1229</v>
      </c>
      <c r="B470" s="308" t="s">
        <v>1719</v>
      </c>
      <c r="C470" s="276" t="s">
        <v>1413</v>
      </c>
      <c r="D470" s="277">
        <v>600</v>
      </c>
      <c r="E470" s="278">
        <v>50.32</v>
      </c>
      <c r="F470" s="239">
        <f t="shared" si="88"/>
        <v>30192</v>
      </c>
      <c r="G470" s="286">
        <v>270.4</v>
      </c>
      <c r="H470" s="240">
        <f t="shared" si="89"/>
        <v>162240</v>
      </c>
      <c r="I470" s="241">
        <f t="shared" si="90"/>
        <v>192432</v>
      </c>
      <c r="J470" s="241">
        <f t="shared" si="91"/>
        <v>25</v>
      </c>
      <c r="K470" s="241">
        <f t="shared" si="92"/>
        <v>48108</v>
      </c>
      <c r="L470" s="241">
        <f t="shared" si="93"/>
        <v>240540</v>
      </c>
      <c r="M470" s="322"/>
      <c r="N470" s="245">
        <f t="shared" si="94"/>
        <v>8</v>
      </c>
    </row>
    <row r="471" spans="1:14" s="11" customFormat="1" ht="19.5" customHeight="1">
      <c r="A471" s="301" t="s">
        <v>1230</v>
      </c>
      <c r="B471" s="308" t="s">
        <v>1720</v>
      </c>
      <c r="C471" s="276" t="s">
        <v>1413</v>
      </c>
      <c r="D471" s="277">
        <v>100</v>
      </c>
      <c r="E471" s="278">
        <v>48.22</v>
      </c>
      <c r="F471" s="239">
        <f t="shared" si="88"/>
        <v>4822</v>
      </c>
      <c r="G471" s="286">
        <v>270.4</v>
      </c>
      <c r="H471" s="240">
        <f t="shared" si="89"/>
        <v>27040</v>
      </c>
      <c r="I471" s="241">
        <f t="shared" si="90"/>
        <v>31862</v>
      </c>
      <c r="J471" s="241">
        <f t="shared" si="91"/>
        <v>25</v>
      </c>
      <c r="K471" s="241">
        <f t="shared" si="92"/>
        <v>7965.5</v>
      </c>
      <c r="L471" s="241">
        <f t="shared" si="93"/>
        <v>39827.5</v>
      </c>
      <c r="M471" s="322"/>
      <c r="N471" s="245">
        <f t="shared" si="94"/>
        <v>8</v>
      </c>
    </row>
    <row r="472" spans="1:14" s="11" customFormat="1" ht="19.5" customHeight="1">
      <c r="A472" s="301" t="s">
        <v>1231</v>
      </c>
      <c r="B472" s="308" t="s">
        <v>1721</v>
      </c>
      <c r="C472" s="276" t="s">
        <v>1413</v>
      </c>
      <c r="D472" s="277">
        <v>20</v>
      </c>
      <c r="E472" s="278">
        <v>55.5</v>
      </c>
      <c r="F472" s="239">
        <f t="shared" si="88"/>
        <v>1110</v>
      </c>
      <c r="G472" s="286">
        <v>280.62</v>
      </c>
      <c r="H472" s="240">
        <f t="shared" si="89"/>
        <v>5612.4</v>
      </c>
      <c r="I472" s="241">
        <f t="shared" si="90"/>
        <v>6722.4</v>
      </c>
      <c r="J472" s="241">
        <f t="shared" si="91"/>
        <v>25</v>
      </c>
      <c r="K472" s="241">
        <f t="shared" si="92"/>
        <v>1680.6</v>
      </c>
      <c r="L472" s="241">
        <f t="shared" si="93"/>
        <v>8403</v>
      </c>
      <c r="M472" s="322"/>
      <c r="N472" s="245">
        <f t="shared" si="94"/>
        <v>8</v>
      </c>
    </row>
    <row r="473" spans="1:14" s="11" customFormat="1" ht="19.5" customHeight="1">
      <c r="A473" s="301" t="s">
        <v>1232</v>
      </c>
      <c r="B473" s="308" t="s">
        <v>1722</v>
      </c>
      <c r="C473" s="276" t="s">
        <v>1413</v>
      </c>
      <c r="D473" s="277">
        <v>80</v>
      </c>
      <c r="E473" s="278">
        <v>32.5</v>
      </c>
      <c r="F473" s="239">
        <f t="shared" si="88"/>
        <v>2600</v>
      </c>
      <c r="G473" s="286">
        <v>152.1</v>
      </c>
      <c r="H473" s="240">
        <f t="shared" si="89"/>
        <v>12168</v>
      </c>
      <c r="I473" s="241">
        <f t="shared" si="90"/>
        <v>14768</v>
      </c>
      <c r="J473" s="241">
        <f t="shared" si="91"/>
        <v>25</v>
      </c>
      <c r="K473" s="241">
        <f t="shared" si="92"/>
        <v>3692</v>
      </c>
      <c r="L473" s="241">
        <f t="shared" si="93"/>
        <v>18460</v>
      </c>
      <c r="M473" s="322"/>
      <c r="N473" s="245">
        <f t="shared" si="94"/>
        <v>8</v>
      </c>
    </row>
    <row r="474" spans="1:14" s="11" customFormat="1" ht="19.5" customHeight="1">
      <c r="A474" s="301" t="s">
        <v>1233</v>
      </c>
      <c r="B474" s="308" t="s">
        <v>1723</v>
      </c>
      <c r="C474" s="276" t="s">
        <v>1413</v>
      </c>
      <c r="D474" s="277">
        <v>40</v>
      </c>
      <c r="E474" s="278">
        <v>30.15</v>
      </c>
      <c r="F474" s="239">
        <f t="shared" si="88"/>
        <v>1206</v>
      </c>
      <c r="G474" s="286">
        <v>152.1</v>
      </c>
      <c r="H474" s="240">
        <f t="shared" si="89"/>
        <v>6084</v>
      </c>
      <c r="I474" s="241">
        <f t="shared" si="90"/>
        <v>7290</v>
      </c>
      <c r="J474" s="241">
        <f t="shared" si="91"/>
        <v>25</v>
      </c>
      <c r="K474" s="241">
        <f t="shared" si="92"/>
        <v>1822.5</v>
      </c>
      <c r="L474" s="241">
        <f t="shared" si="93"/>
        <v>9112.5</v>
      </c>
      <c r="M474" s="322"/>
      <c r="N474" s="245">
        <f t="shared" si="94"/>
        <v>8</v>
      </c>
    </row>
    <row r="475" spans="1:14" s="11" customFormat="1" ht="19.5" customHeight="1">
      <c r="A475" s="301" t="s">
        <v>1234</v>
      </c>
      <c r="B475" s="308" t="s">
        <v>1724</v>
      </c>
      <c r="C475" s="276" t="s">
        <v>1413</v>
      </c>
      <c r="D475" s="277">
        <v>60</v>
      </c>
      <c r="E475" s="278">
        <v>55.5</v>
      </c>
      <c r="F475" s="239">
        <f aca="true" t="shared" si="95" ref="F475:F538">ROUND(D475*E475,2)</f>
        <v>3330</v>
      </c>
      <c r="G475" s="286">
        <v>226.3</v>
      </c>
      <c r="H475" s="240">
        <f t="shared" si="89"/>
        <v>13578</v>
      </c>
      <c r="I475" s="241">
        <f t="shared" si="90"/>
        <v>16908</v>
      </c>
      <c r="J475" s="241">
        <f t="shared" si="91"/>
        <v>25</v>
      </c>
      <c r="K475" s="241">
        <f t="shared" si="92"/>
        <v>4227</v>
      </c>
      <c r="L475" s="241">
        <f t="shared" si="93"/>
        <v>21135</v>
      </c>
      <c r="M475" s="322"/>
      <c r="N475" s="245">
        <f t="shared" si="94"/>
        <v>8</v>
      </c>
    </row>
    <row r="476" spans="1:14" s="11" customFormat="1" ht="19.5" customHeight="1">
      <c r="A476" s="301" t="s">
        <v>1235</v>
      </c>
      <c r="B476" s="308" t="s">
        <v>1725</v>
      </c>
      <c r="C476" s="276" t="s">
        <v>1413</v>
      </c>
      <c r="D476" s="277">
        <v>40</v>
      </c>
      <c r="E476" s="278">
        <v>32.5</v>
      </c>
      <c r="F476" s="239">
        <f t="shared" si="95"/>
        <v>1300</v>
      </c>
      <c r="G476" s="286">
        <v>124.12</v>
      </c>
      <c r="H476" s="240">
        <f aca="true" t="shared" si="96" ref="H476:H539">ROUND(D476*G476,2)</f>
        <v>4964.8</v>
      </c>
      <c r="I476" s="241">
        <f aca="true" t="shared" si="97" ref="I476:I539">(F476+H476)</f>
        <v>6264.8</v>
      </c>
      <c r="J476" s="241">
        <f aca="true" t="shared" si="98" ref="J476:J539">$J$13</f>
        <v>25</v>
      </c>
      <c r="K476" s="241">
        <f aca="true" t="shared" si="99" ref="K476:K539">ROUND(J476/100*I476,2)</f>
        <v>1566.2</v>
      </c>
      <c r="L476" s="241">
        <f aca="true" t="shared" si="100" ref="L476:L539">(I476+K476)</f>
        <v>7831</v>
      </c>
      <c r="M476" s="322"/>
      <c r="N476" s="245">
        <f t="shared" si="94"/>
        <v>8</v>
      </c>
    </row>
    <row r="477" spans="1:14" s="11" customFormat="1" ht="19.5" customHeight="1">
      <c r="A477" s="301" t="s">
        <v>1236</v>
      </c>
      <c r="B477" s="308" t="s">
        <v>1726</v>
      </c>
      <c r="C477" s="276" t="s">
        <v>1413</v>
      </c>
      <c r="D477" s="277">
        <v>60</v>
      </c>
      <c r="E477" s="278">
        <v>30.15</v>
      </c>
      <c r="F477" s="239">
        <f t="shared" si="95"/>
        <v>1809</v>
      </c>
      <c r="G477" s="286">
        <v>124.12</v>
      </c>
      <c r="H477" s="240">
        <f t="shared" si="96"/>
        <v>7447.2</v>
      </c>
      <c r="I477" s="241">
        <f t="shared" si="97"/>
        <v>9256.2</v>
      </c>
      <c r="J477" s="241">
        <f t="shared" si="98"/>
        <v>25</v>
      </c>
      <c r="K477" s="241">
        <f t="shared" si="99"/>
        <v>2314.05</v>
      </c>
      <c r="L477" s="241">
        <f t="shared" si="100"/>
        <v>11570.25</v>
      </c>
      <c r="M477" s="322"/>
      <c r="N477" s="245">
        <f t="shared" si="94"/>
        <v>8</v>
      </c>
    </row>
    <row r="478" spans="1:14" s="11" customFormat="1" ht="26.25" customHeight="1">
      <c r="A478" s="301" t="s">
        <v>1237</v>
      </c>
      <c r="B478" s="308" t="s">
        <v>1727</v>
      </c>
      <c r="C478" s="276" t="s">
        <v>1413</v>
      </c>
      <c r="D478" s="277">
        <v>50</v>
      </c>
      <c r="E478" s="278">
        <v>18.32</v>
      </c>
      <c r="F478" s="239">
        <f t="shared" si="95"/>
        <v>916</v>
      </c>
      <c r="G478" s="286">
        <v>102.2</v>
      </c>
      <c r="H478" s="240">
        <f t="shared" si="96"/>
        <v>5110</v>
      </c>
      <c r="I478" s="241">
        <f t="shared" si="97"/>
        <v>6026</v>
      </c>
      <c r="J478" s="241">
        <f t="shared" si="98"/>
        <v>25</v>
      </c>
      <c r="K478" s="241">
        <f t="shared" si="99"/>
        <v>1506.5</v>
      </c>
      <c r="L478" s="241">
        <f t="shared" si="100"/>
        <v>7532.5</v>
      </c>
      <c r="M478" s="322"/>
      <c r="N478" s="245">
        <f t="shared" si="94"/>
        <v>8</v>
      </c>
    </row>
    <row r="479" spans="1:14" s="11" customFormat="1" ht="26.25" customHeight="1">
      <c r="A479" s="301" t="s">
        <v>1238</v>
      </c>
      <c r="B479" s="308" t="s">
        <v>1728</v>
      </c>
      <c r="C479" s="276" t="s">
        <v>1413</v>
      </c>
      <c r="D479" s="277">
        <v>20</v>
      </c>
      <c r="E479" s="278">
        <v>15.85</v>
      </c>
      <c r="F479" s="239">
        <f t="shared" si="95"/>
        <v>317</v>
      </c>
      <c r="G479" s="286">
        <v>102.2</v>
      </c>
      <c r="H479" s="240">
        <f t="shared" si="96"/>
        <v>2044</v>
      </c>
      <c r="I479" s="241">
        <f t="shared" si="97"/>
        <v>2361</v>
      </c>
      <c r="J479" s="241">
        <f t="shared" si="98"/>
        <v>25</v>
      </c>
      <c r="K479" s="241">
        <f t="shared" si="99"/>
        <v>590.25</v>
      </c>
      <c r="L479" s="241">
        <f t="shared" si="100"/>
        <v>2951.25</v>
      </c>
      <c r="M479" s="322"/>
      <c r="N479" s="245">
        <f t="shared" si="94"/>
        <v>8</v>
      </c>
    </row>
    <row r="480" spans="1:14" s="11" customFormat="1" ht="18.75" customHeight="1">
      <c r="A480" s="301" t="s">
        <v>1239</v>
      </c>
      <c r="B480" s="308" t="s">
        <v>1729</v>
      </c>
      <c r="C480" s="276" t="s">
        <v>1413</v>
      </c>
      <c r="D480" s="277">
        <v>20</v>
      </c>
      <c r="E480" s="278">
        <v>14.91</v>
      </c>
      <c r="F480" s="239">
        <f t="shared" si="95"/>
        <v>298.2</v>
      </c>
      <c r="G480" s="286">
        <v>55.3</v>
      </c>
      <c r="H480" s="240">
        <f t="shared" si="96"/>
        <v>1106</v>
      </c>
      <c r="I480" s="241">
        <f t="shared" si="97"/>
        <v>1404.2</v>
      </c>
      <c r="J480" s="241">
        <f t="shared" si="98"/>
        <v>25</v>
      </c>
      <c r="K480" s="241">
        <f t="shared" si="99"/>
        <v>351.05</v>
      </c>
      <c r="L480" s="241">
        <f t="shared" si="100"/>
        <v>1755.25</v>
      </c>
      <c r="M480" s="322"/>
      <c r="N480" s="245">
        <f t="shared" si="94"/>
        <v>8</v>
      </c>
    </row>
    <row r="481" spans="1:14" s="11" customFormat="1" ht="26.25" customHeight="1">
      <c r="A481" s="301" t="s">
        <v>1240</v>
      </c>
      <c r="B481" s="308" t="s">
        <v>1730</v>
      </c>
      <c r="C481" s="276" t="s">
        <v>1413</v>
      </c>
      <c r="D481" s="277">
        <v>60</v>
      </c>
      <c r="E481" s="278">
        <v>3.5</v>
      </c>
      <c r="F481" s="239">
        <f t="shared" si="95"/>
        <v>210</v>
      </c>
      <c r="G481" s="36">
        <v>5</v>
      </c>
      <c r="H481" s="240">
        <f t="shared" si="96"/>
        <v>300</v>
      </c>
      <c r="I481" s="241">
        <f t="shared" si="97"/>
        <v>510</v>
      </c>
      <c r="J481" s="241">
        <f t="shared" si="98"/>
        <v>25</v>
      </c>
      <c r="K481" s="241">
        <f t="shared" si="99"/>
        <v>127.5</v>
      </c>
      <c r="L481" s="241">
        <f t="shared" si="100"/>
        <v>637.5</v>
      </c>
      <c r="M481" s="322"/>
      <c r="N481" s="245">
        <f t="shared" si="94"/>
        <v>8</v>
      </c>
    </row>
    <row r="482" spans="1:14" s="11" customFormat="1" ht="19.5" customHeight="1">
      <c r="A482" s="301" t="s">
        <v>1241</v>
      </c>
      <c r="B482" s="308" t="s">
        <v>1731</v>
      </c>
      <c r="C482" s="276" t="s">
        <v>1413</v>
      </c>
      <c r="D482" s="277">
        <v>30</v>
      </c>
      <c r="E482" s="278">
        <v>0.5</v>
      </c>
      <c r="F482" s="239">
        <f t="shared" si="95"/>
        <v>15</v>
      </c>
      <c r="G482" s="36">
        <v>7.17</v>
      </c>
      <c r="H482" s="240">
        <f t="shared" si="96"/>
        <v>215.1</v>
      </c>
      <c r="I482" s="241">
        <f t="shared" si="97"/>
        <v>230.1</v>
      </c>
      <c r="J482" s="241">
        <f t="shared" si="98"/>
        <v>25</v>
      </c>
      <c r="K482" s="241">
        <f t="shared" si="99"/>
        <v>57.53</v>
      </c>
      <c r="L482" s="241">
        <f t="shared" si="100"/>
        <v>287.63</v>
      </c>
      <c r="M482" s="322"/>
      <c r="N482" s="245">
        <f t="shared" si="94"/>
        <v>8</v>
      </c>
    </row>
    <row r="483" spans="1:14" s="11" customFormat="1" ht="19.5" customHeight="1">
      <c r="A483" s="301" t="s">
        <v>1242</v>
      </c>
      <c r="B483" s="308" t="s">
        <v>1732</v>
      </c>
      <c r="C483" s="276" t="s">
        <v>1413</v>
      </c>
      <c r="D483" s="277">
        <v>20</v>
      </c>
      <c r="E483" s="278">
        <v>4</v>
      </c>
      <c r="F483" s="239">
        <f t="shared" si="95"/>
        <v>80</v>
      </c>
      <c r="G483" s="36">
        <v>25.6</v>
      </c>
      <c r="H483" s="240">
        <f t="shared" si="96"/>
        <v>512</v>
      </c>
      <c r="I483" s="241">
        <f t="shared" si="97"/>
        <v>592</v>
      </c>
      <c r="J483" s="241">
        <f t="shared" si="98"/>
        <v>25</v>
      </c>
      <c r="K483" s="241">
        <f t="shared" si="99"/>
        <v>148</v>
      </c>
      <c r="L483" s="241">
        <f t="shared" si="100"/>
        <v>740</v>
      </c>
      <c r="M483" s="322"/>
      <c r="N483" s="245">
        <f t="shared" si="94"/>
        <v>8</v>
      </c>
    </row>
    <row r="484" spans="1:14" s="11" customFormat="1" ht="19.5" customHeight="1">
      <c r="A484" s="301" t="s">
        <v>1243</v>
      </c>
      <c r="B484" s="308" t="s">
        <v>1733</v>
      </c>
      <c r="C484" s="276" t="s">
        <v>1413</v>
      </c>
      <c r="D484" s="277">
        <v>40</v>
      </c>
      <c r="E484" s="278">
        <v>8</v>
      </c>
      <c r="F484" s="239">
        <f t="shared" si="95"/>
        <v>320</v>
      </c>
      <c r="G484" s="36">
        <v>112</v>
      </c>
      <c r="H484" s="240">
        <f t="shared" si="96"/>
        <v>4480</v>
      </c>
      <c r="I484" s="241">
        <f t="shared" si="97"/>
        <v>4800</v>
      </c>
      <c r="J484" s="241">
        <f t="shared" si="98"/>
        <v>25</v>
      </c>
      <c r="K484" s="241">
        <f t="shared" si="99"/>
        <v>1200</v>
      </c>
      <c r="L484" s="241">
        <f t="shared" si="100"/>
        <v>6000</v>
      </c>
      <c r="M484" s="322"/>
      <c r="N484" s="245">
        <f t="shared" si="94"/>
        <v>8</v>
      </c>
    </row>
    <row r="485" spans="1:14" s="11" customFormat="1" ht="27" customHeight="1">
      <c r="A485" s="301" t="s">
        <v>1244</v>
      </c>
      <c r="B485" s="308" t="s">
        <v>1734</v>
      </c>
      <c r="C485" s="276" t="s">
        <v>1413</v>
      </c>
      <c r="D485" s="277">
        <v>40</v>
      </c>
      <c r="E485" s="278">
        <v>8</v>
      </c>
      <c r="F485" s="239">
        <f t="shared" si="95"/>
        <v>320</v>
      </c>
      <c r="G485" s="36">
        <v>125.3</v>
      </c>
      <c r="H485" s="240">
        <f t="shared" si="96"/>
        <v>5012</v>
      </c>
      <c r="I485" s="241">
        <f t="shared" si="97"/>
        <v>5332</v>
      </c>
      <c r="J485" s="241">
        <f t="shared" si="98"/>
        <v>25</v>
      </c>
      <c r="K485" s="241">
        <f t="shared" si="99"/>
        <v>1333</v>
      </c>
      <c r="L485" s="241">
        <f t="shared" si="100"/>
        <v>6665</v>
      </c>
      <c r="M485" s="322"/>
      <c r="N485" s="245">
        <f t="shared" si="94"/>
        <v>8</v>
      </c>
    </row>
    <row r="486" spans="1:14" s="11" customFormat="1" ht="19.5" customHeight="1">
      <c r="A486" s="287" t="s">
        <v>495</v>
      </c>
      <c r="B486" s="309" t="s">
        <v>1735</v>
      </c>
      <c r="C486" s="276"/>
      <c r="D486" s="277"/>
      <c r="E486" s="278"/>
      <c r="F486" s="239"/>
      <c r="G486" s="284"/>
      <c r="H486" s="240"/>
      <c r="I486" s="241"/>
      <c r="J486" s="241"/>
      <c r="K486" s="241"/>
      <c r="L486" s="241"/>
      <c r="M486" s="322"/>
      <c r="N486" s="245">
        <f t="shared" si="94"/>
        <v>5</v>
      </c>
    </row>
    <row r="487" spans="1:14" s="11" customFormat="1" ht="19.5" customHeight="1">
      <c r="A487" s="301" t="s">
        <v>1245</v>
      </c>
      <c r="B487" s="308" t="s">
        <v>1736</v>
      </c>
      <c r="C487" s="276" t="s">
        <v>1414</v>
      </c>
      <c r="D487" s="277">
        <v>18</v>
      </c>
      <c r="E487" s="278">
        <v>220</v>
      </c>
      <c r="F487" s="239">
        <f t="shared" si="95"/>
        <v>3960</v>
      </c>
      <c r="G487" s="36">
        <v>2122.84</v>
      </c>
      <c r="H487" s="240">
        <f t="shared" si="96"/>
        <v>38211.12</v>
      </c>
      <c r="I487" s="241">
        <f t="shared" si="97"/>
        <v>42171.12</v>
      </c>
      <c r="J487" s="241">
        <f t="shared" si="98"/>
        <v>25</v>
      </c>
      <c r="K487" s="241">
        <f t="shared" si="99"/>
        <v>10542.78</v>
      </c>
      <c r="L487" s="241">
        <f t="shared" si="100"/>
        <v>52713.9</v>
      </c>
      <c r="M487" s="322"/>
      <c r="N487" s="245">
        <f t="shared" si="94"/>
        <v>8</v>
      </c>
    </row>
    <row r="488" spans="1:14" s="11" customFormat="1" ht="19.5" customHeight="1">
      <c r="A488" s="301" t="s">
        <v>1246</v>
      </c>
      <c r="B488" s="308" t="s">
        <v>1737</v>
      </c>
      <c r="C488" s="276" t="s">
        <v>1414</v>
      </c>
      <c r="D488" s="277">
        <v>16</v>
      </c>
      <c r="E488" s="278">
        <v>200</v>
      </c>
      <c r="F488" s="239">
        <f t="shared" si="95"/>
        <v>3200</v>
      </c>
      <c r="G488" s="36">
        <v>1769.51</v>
      </c>
      <c r="H488" s="240">
        <f t="shared" si="96"/>
        <v>28312.16</v>
      </c>
      <c r="I488" s="241">
        <f t="shared" si="97"/>
        <v>31512.16</v>
      </c>
      <c r="J488" s="241">
        <f t="shared" si="98"/>
        <v>25</v>
      </c>
      <c r="K488" s="241">
        <f t="shared" si="99"/>
        <v>7878.04</v>
      </c>
      <c r="L488" s="241">
        <f t="shared" si="100"/>
        <v>39390.2</v>
      </c>
      <c r="M488" s="322"/>
      <c r="N488" s="245">
        <f t="shared" si="94"/>
        <v>8</v>
      </c>
    </row>
    <row r="489" spans="1:14" s="11" customFormat="1" ht="19.5" customHeight="1">
      <c r="A489" s="301" t="s">
        <v>1247</v>
      </c>
      <c r="B489" s="308" t="s">
        <v>1738</v>
      </c>
      <c r="C489" s="276" t="s">
        <v>1414</v>
      </c>
      <c r="D489" s="277">
        <v>6</v>
      </c>
      <c r="E489" s="278">
        <v>190</v>
      </c>
      <c r="F489" s="239">
        <f t="shared" si="95"/>
        <v>1140</v>
      </c>
      <c r="G489" s="36">
        <v>1203.92</v>
      </c>
      <c r="H489" s="240">
        <f t="shared" si="96"/>
        <v>7223.52</v>
      </c>
      <c r="I489" s="241">
        <f t="shared" si="97"/>
        <v>8363.52</v>
      </c>
      <c r="J489" s="241">
        <f t="shared" si="98"/>
        <v>25</v>
      </c>
      <c r="K489" s="241">
        <f t="shared" si="99"/>
        <v>2090.88</v>
      </c>
      <c r="L489" s="241">
        <f t="shared" si="100"/>
        <v>10454.4</v>
      </c>
      <c r="M489" s="322"/>
      <c r="N489" s="245">
        <f t="shared" si="94"/>
        <v>8</v>
      </c>
    </row>
    <row r="490" spans="1:14" s="11" customFormat="1" ht="19.5" customHeight="1">
      <c r="A490" s="301" t="s">
        <v>1248</v>
      </c>
      <c r="B490" s="308" t="s">
        <v>1739</v>
      </c>
      <c r="C490" s="276" t="s">
        <v>1414</v>
      </c>
      <c r="D490" s="277">
        <v>3</v>
      </c>
      <c r="E490" s="278">
        <v>150</v>
      </c>
      <c r="F490" s="239">
        <f t="shared" si="95"/>
        <v>450</v>
      </c>
      <c r="G490" s="36">
        <v>812.88</v>
      </c>
      <c r="H490" s="240">
        <f t="shared" si="96"/>
        <v>2438.64</v>
      </c>
      <c r="I490" s="241">
        <f t="shared" si="97"/>
        <v>2888.64</v>
      </c>
      <c r="J490" s="241">
        <f t="shared" si="98"/>
        <v>25</v>
      </c>
      <c r="K490" s="241">
        <f t="shared" si="99"/>
        <v>722.16</v>
      </c>
      <c r="L490" s="241">
        <f t="shared" si="100"/>
        <v>3610.8</v>
      </c>
      <c r="M490" s="322"/>
      <c r="N490" s="245">
        <f t="shared" si="94"/>
        <v>8</v>
      </c>
    </row>
    <row r="491" spans="1:14" s="11" customFormat="1" ht="19.5" customHeight="1">
      <c r="A491" s="301" t="s">
        <v>1249</v>
      </c>
      <c r="B491" s="308" t="s">
        <v>1740</v>
      </c>
      <c r="C491" s="276" t="s">
        <v>1413</v>
      </c>
      <c r="D491" s="277">
        <v>20</v>
      </c>
      <c r="E491" s="278">
        <v>5.5</v>
      </c>
      <c r="F491" s="239">
        <f t="shared" si="95"/>
        <v>110</v>
      </c>
      <c r="G491" s="36">
        <v>66</v>
      </c>
      <c r="H491" s="240">
        <f t="shared" si="96"/>
        <v>1320</v>
      </c>
      <c r="I491" s="241">
        <f t="shared" si="97"/>
        <v>1430</v>
      </c>
      <c r="J491" s="241">
        <f t="shared" si="98"/>
        <v>25</v>
      </c>
      <c r="K491" s="241">
        <f t="shared" si="99"/>
        <v>357.5</v>
      </c>
      <c r="L491" s="241">
        <f t="shared" si="100"/>
        <v>1787.5</v>
      </c>
      <c r="M491" s="322"/>
      <c r="N491" s="245">
        <f t="shared" si="94"/>
        <v>8</v>
      </c>
    </row>
    <row r="492" spans="1:14" s="11" customFormat="1" ht="19.5" customHeight="1">
      <c r="A492" s="301" t="s">
        <v>1250</v>
      </c>
      <c r="B492" s="308" t="s">
        <v>1741</v>
      </c>
      <c r="C492" s="276" t="s">
        <v>1413</v>
      </c>
      <c r="D492" s="277">
        <v>20</v>
      </c>
      <c r="E492" s="278">
        <v>12</v>
      </c>
      <c r="F492" s="239">
        <f t="shared" si="95"/>
        <v>240</v>
      </c>
      <c r="G492" s="36">
        <v>242</v>
      </c>
      <c r="H492" s="240">
        <f t="shared" si="96"/>
        <v>4840</v>
      </c>
      <c r="I492" s="241">
        <f t="shared" si="97"/>
        <v>5080</v>
      </c>
      <c r="J492" s="241">
        <f t="shared" si="98"/>
        <v>25</v>
      </c>
      <c r="K492" s="241">
        <f t="shared" si="99"/>
        <v>1270</v>
      </c>
      <c r="L492" s="241">
        <f t="shared" si="100"/>
        <v>6350</v>
      </c>
      <c r="M492" s="322"/>
      <c r="N492" s="245">
        <f t="shared" si="94"/>
        <v>8</v>
      </c>
    </row>
    <row r="493" spans="1:14" s="11" customFormat="1" ht="19.5" customHeight="1">
      <c r="A493" s="301" t="s">
        <v>1251</v>
      </c>
      <c r="B493" s="308" t="s">
        <v>1742</v>
      </c>
      <c r="C493" s="276" t="s">
        <v>1413</v>
      </c>
      <c r="D493" s="277">
        <v>80</v>
      </c>
      <c r="E493" s="278">
        <v>3.8</v>
      </c>
      <c r="F493" s="239">
        <f t="shared" si="95"/>
        <v>304</v>
      </c>
      <c r="G493" s="36">
        <v>14.3</v>
      </c>
      <c r="H493" s="240">
        <f t="shared" si="96"/>
        <v>1144</v>
      </c>
      <c r="I493" s="241">
        <f t="shared" si="97"/>
        <v>1448</v>
      </c>
      <c r="J493" s="241">
        <f t="shared" si="98"/>
        <v>25</v>
      </c>
      <c r="K493" s="241">
        <f t="shared" si="99"/>
        <v>362</v>
      </c>
      <c r="L493" s="241">
        <f t="shared" si="100"/>
        <v>1810</v>
      </c>
      <c r="M493" s="322"/>
      <c r="N493" s="245">
        <f t="shared" si="94"/>
        <v>8</v>
      </c>
    </row>
    <row r="494" spans="1:14" s="11" customFormat="1" ht="19.5" customHeight="1">
      <c r="A494" s="301" t="s">
        <v>1252</v>
      </c>
      <c r="B494" s="308" t="s">
        <v>1743</v>
      </c>
      <c r="C494" s="276" t="s">
        <v>1413</v>
      </c>
      <c r="D494" s="277">
        <v>80</v>
      </c>
      <c r="E494" s="278">
        <v>3.8</v>
      </c>
      <c r="F494" s="239">
        <f t="shared" si="95"/>
        <v>304</v>
      </c>
      <c r="G494" s="36">
        <v>19.8</v>
      </c>
      <c r="H494" s="240">
        <f t="shared" si="96"/>
        <v>1584</v>
      </c>
      <c r="I494" s="241">
        <f t="shared" si="97"/>
        <v>1888</v>
      </c>
      <c r="J494" s="241">
        <f t="shared" si="98"/>
        <v>25</v>
      </c>
      <c r="K494" s="241">
        <f t="shared" si="99"/>
        <v>472</v>
      </c>
      <c r="L494" s="241">
        <f t="shared" si="100"/>
        <v>2360</v>
      </c>
      <c r="M494" s="322"/>
      <c r="N494" s="245">
        <f t="shared" si="94"/>
        <v>8</v>
      </c>
    </row>
    <row r="495" spans="1:14" s="11" customFormat="1" ht="19.5" customHeight="1">
      <c r="A495" s="301" t="s">
        <v>1253</v>
      </c>
      <c r="B495" s="308" t="s">
        <v>1744</v>
      </c>
      <c r="C495" s="276" t="s">
        <v>1413</v>
      </c>
      <c r="D495" s="277">
        <v>30</v>
      </c>
      <c r="E495" s="278">
        <v>4</v>
      </c>
      <c r="F495" s="239">
        <f t="shared" si="95"/>
        <v>120</v>
      </c>
      <c r="G495" s="36">
        <v>62.35</v>
      </c>
      <c r="H495" s="240">
        <f t="shared" si="96"/>
        <v>1870.5</v>
      </c>
      <c r="I495" s="241">
        <f t="shared" si="97"/>
        <v>1990.5</v>
      </c>
      <c r="J495" s="241">
        <f t="shared" si="98"/>
        <v>25</v>
      </c>
      <c r="K495" s="241">
        <f t="shared" si="99"/>
        <v>497.63</v>
      </c>
      <c r="L495" s="241">
        <f t="shared" si="100"/>
        <v>2488.13</v>
      </c>
      <c r="M495" s="322"/>
      <c r="N495" s="245">
        <f t="shared" si="94"/>
        <v>8</v>
      </c>
    </row>
    <row r="496" spans="1:14" s="11" customFormat="1" ht="19.5" customHeight="1">
      <c r="A496" s="301" t="s">
        <v>1254</v>
      </c>
      <c r="B496" s="308" t="s">
        <v>1607</v>
      </c>
      <c r="C496" s="276" t="s">
        <v>1413</v>
      </c>
      <c r="D496" s="277">
        <v>400</v>
      </c>
      <c r="E496" s="278">
        <v>3.5</v>
      </c>
      <c r="F496" s="239">
        <f t="shared" si="95"/>
        <v>1400</v>
      </c>
      <c r="G496" s="36">
        <v>6.5</v>
      </c>
      <c r="H496" s="240">
        <f t="shared" si="96"/>
        <v>2600</v>
      </c>
      <c r="I496" s="241">
        <f t="shared" si="97"/>
        <v>4000</v>
      </c>
      <c r="J496" s="241">
        <f t="shared" si="98"/>
        <v>25</v>
      </c>
      <c r="K496" s="241">
        <f t="shared" si="99"/>
        <v>1000</v>
      </c>
      <c r="L496" s="241">
        <f t="shared" si="100"/>
        <v>5000</v>
      </c>
      <c r="M496" s="322"/>
      <c r="N496" s="245">
        <f t="shared" si="94"/>
        <v>8</v>
      </c>
    </row>
    <row r="497" spans="1:14" s="11" customFormat="1" ht="19.5" customHeight="1">
      <c r="A497" s="301" t="s">
        <v>1255</v>
      </c>
      <c r="B497" s="308" t="s">
        <v>1745</v>
      </c>
      <c r="C497" s="276" t="s">
        <v>1413</v>
      </c>
      <c r="D497" s="277">
        <v>500</v>
      </c>
      <c r="E497" s="278">
        <v>0.12</v>
      </c>
      <c r="F497" s="239">
        <f t="shared" si="95"/>
        <v>60</v>
      </c>
      <c r="G497" s="36">
        <v>1.14</v>
      </c>
      <c r="H497" s="240">
        <f t="shared" si="96"/>
        <v>570</v>
      </c>
      <c r="I497" s="241">
        <f t="shared" si="97"/>
        <v>630</v>
      </c>
      <c r="J497" s="241">
        <f t="shared" si="98"/>
        <v>25</v>
      </c>
      <c r="K497" s="241">
        <f t="shared" si="99"/>
        <v>157.5</v>
      </c>
      <c r="L497" s="241">
        <f t="shared" si="100"/>
        <v>787.5</v>
      </c>
      <c r="M497" s="322"/>
      <c r="N497" s="245">
        <f t="shared" si="94"/>
        <v>8</v>
      </c>
    </row>
    <row r="498" spans="1:14" s="11" customFormat="1" ht="19.5" customHeight="1">
      <c r="A498" s="301" t="s">
        <v>1256</v>
      </c>
      <c r="B498" s="308" t="s">
        <v>1746</v>
      </c>
      <c r="C498" s="276" t="s">
        <v>1413</v>
      </c>
      <c r="D498" s="277">
        <v>400</v>
      </c>
      <c r="E498" s="278">
        <v>2.5</v>
      </c>
      <c r="F498" s="239">
        <f t="shared" si="95"/>
        <v>1000</v>
      </c>
      <c r="G498" s="27">
        <v>8.48</v>
      </c>
      <c r="H498" s="240">
        <f t="shared" si="96"/>
        <v>3392</v>
      </c>
      <c r="I498" s="241">
        <f t="shared" si="97"/>
        <v>4392</v>
      </c>
      <c r="J498" s="241">
        <f t="shared" si="98"/>
        <v>25</v>
      </c>
      <c r="K498" s="241">
        <f t="shared" si="99"/>
        <v>1098</v>
      </c>
      <c r="L498" s="241">
        <f t="shared" si="100"/>
        <v>5490</v>
      </c>
      <c r="M498" s="322"/>
      <c r="N498" s="245">
        <f t="shared" si="94"/>
        <v>8</v>
      </c>
    </row>
    <row r="499" spans="1:14" s="11" customFormat="1" ht="19.5" customHeight="1">
      <c r="A499" s="301" t="s">
        <v>1257</v>
      </c>
      <c r="B499" s="308" t="s">
        <v>1747</v>
      </c>
      <c r="C499" s="276" t="s">
        <v>1413</v>
      </c>
      <c r="D499" s="277">
        <v>10</v>
      </c>
      <c r="E499" s="278">
        <v>85</v>
      </c>
      <c r="F499" s="239">
        <f t="shared" si="95"/>
        <v>850</v>
      </c>
      <c r="G499" s="27">
        <v>195.94</v>
      </c>
      <c r="H499" s="240">
        <f t="shared" si="96"/>
        <v>1959.4</v>
      </c>
      <c r="I499" s="241">
        <f t="shared" si="97"/>
        <v>2809.4</v>
      </c>
      <c r="J499" s="241">
        <f t="shared" si="98"/>
        <v>25</v>
      </c>
      <c r="K499" s="241">
        <f t="shared" si="99"/>
        <v>702.35</v>
      </c>
      <c r="L499" s="241">
        <f t="shared" si="100"/>
        <v>3511.75</v>
      </c>
      <c r="M499" s="322"/>
      <c r="N499" s="245">
        <f t="shared" si="94"/>
        <v>8</v>
      </c>
    </row>
    <row r="500" spans="1:14" s="11" customFormat="1" ht="26.25" customHeight="1">
      <c r="A500" s="301" t="s">
        <v>1258</v>
      </c>
      <c r="B500" s="308" t="s">
        <v>1748</v>
      </c>
      <c r="C500" s="276" t="s">
        <v>1413</v>
      </c>
      <c r="D500" s="277">
        <v>20</v>
      </c>
      <c r="E500" s="278">
        <v>100</v>
      </c>
      <c r="F500" s="239">
        <f t="shared" si="95"/>
        <v>2000</v>
      </c>
      <c r="G500" s="27">
        <v>480</v>
      </c>
      <c r="H500" s="240">
        <f t="shared" si="96"/>
        <v>9600</v>
      </c>
      <c r="I500" s="241">
        <f t="shared" si="97"/>
        <v>11600</v>
      </c>
      <c r="J500" s="241">
        <f t="shared" si="98"/>
        <v>25</v>
      </c>
      <c r="K500" s="241">
        <f t="shared" si="99"/>
        <v>2900</v>
      </c>
      <c r="L500" s="241">
        <f t="shared" si="100"/>
        <v>14500</v>
      </c>
      <c r="M500" s="322"/>
      <c r="N500" s="245">
        <f t="shared" si="94"/>
        <v>8</v>
      </c>
    </row>
    <row r="501" spans="1:14" s="11" customFormat="1" ht="18" customHeight="1">
      <c r="A501" s="301" t="s">
        <v>1259</v>
      </c>
      <c r="B501" s="308" t="s">
        <v>1749</v>
      </c>
      <c r="C501" s="276" t="s">
        <v>1413</v>
      </c>
      <c r="D501" s="277">
        <v>40</v>
      </c>
      <c r="E501" s="278">
        <v>5.6</v>
      </c>
      <c r="F501" s="239">
        <f t="shared" si="95"/>
        <v>224</v>
      </c>
      <c r="G501" s="27">
        <v>1.66</v>
      </c>
      <c r="H501" s="240">
        <f t="shared" si="96"/>
        <v>66.4</v>
      </c>
      <c r="I501" s="241">
        <f t="shared" si="97"/>
        <v>290.4</v>
      </c>
      <c r="J501" s="241">
        <f t="shared" si="98"/>
        <v>25</v>
      </c>
      <c r="K501" s="241">
        <f t="shared" si="99"/>
        <v>72.6</v>
      </c>
      <c r="L501" s="241">
        <f t="shared" si="100"/>
        <v>363</v>
      </c>
      <c r="M501" s="322"/>
      <c r="N501" s="245">
        <f t="shared" si="94"/>
        <v>8</v>
      </c>
    </row>
    <row r="502" spans="1:14" s="11" customFormat="1" ht="18" customHeight="1">
      <c r="A502" s="301" t="s">
        <v>1260</v>
      </c>
      <c r="B502" s="308" t="s">
        <v>1750</v>
      </c>
      <c r="C502" s="276" t="s">
        <v>1413</v>
      </c>
      <c r="D502" s="277">
        <v>30</v>
      </c>
      <c r="E502" s="278">
        <v>18.64</v>
      </c>
      <c r="F502" s="239">
        <f t="shared" si="95"/>
        <v>559.2</v>
      </c>
      <c r="G502" s="27">
        <v>29.46</v>
      </c>
      <c r="H502" s="240">
        <f t="shared" si="96"/>
        <v>883.8</v>
      </c>
      <c r="I502" s="241">
        <f t="shared" si="97"/>
        <v>1443</v>
      </c>
      <c r="J502" s="241">
        <f t="shared" si="98"/>
        <v>25</v>
      </c>
      <c r="K502" s="241">
        <f t="shared" si="99"/>
        <v>360.75</v>
      </c>
      <c r="L502" s="241">
        <f t="shared" si="100"/>
        <v>1803.75</v>
      </c>
      <c r="M502" s="322"/>
      <c r="N502" s="245">
        <f t="shared" si="94"/>
        <v>8</v>
      </c>
    </row>
    <row r="503" spans="1:14" s="11" customFormat="1" ht="18" customHeight="1">
      <c r="A503" s="301" t="s">
        <v>1261</v>
      </c>
      <c r="B503" s="308" t="s">
        <v>1751</v>
      </c>
      <c r="C503" s="276" t="s">
        <v>1413</v>
      </c>
      <c r="D503" s="277">
        <v>150</v>
      </c>
      <c r="E503" s="278">
        <v>1.4</v>
      </c>
      <c r="F503" s="239">
        <f t="shared" si="95"/>
        <v>210</v>
      </c>
      <c r="G503" s="27">
        <v>5.12</v>
      </c>
      <c r="H503" s="240">
        <f t="shared" si="96"/>
        <v>768</v>
      </c>
      <c r="I503" s="241">
        <f t="shared" si="97"/>
        <v>978</v>
      </c>
      <c r="J503" s="241">
        <f t="shared" si="98"/>
        <v>25</v>
      </c>
      <c r="K503" s="241">
        <f t="shared" si="99"/>
        <v>244.5</v>
      </c>
      <c r="L503" s="241">
        <f t="shared" si="100"/>
        <v>1222.5</v>
      </c>
      <c r="M503" s="322"/>
      <c r="N503" s="245">
        <f t="shared" si="94"/>
        <v>8</v>
      </c>
    </row>
    <row r="504" spans="1:14" s="11" customFormat="1" ht="18" customHeight="1">
      <c r="A504" s="301" t="s">
        <v>1262</v>
      </c>
      <c r="B504" s="308" t="s">
        <v>1752</v>
      </c>
      <c r="C504" s="276" t="s">
        <v>1413</v>
      </c>
      <c r="D504" s="277">
        <v>150</v>
      </c>
      <c r="E504" s="278">
        <v>2.5</v>
      </c>
      <c r="F504" s="239">
        <f t="shared" si="95"/>
        <v>375</v>
      </c>
      <c r="G504" s="36">
        <v>3.85</v>
      </c>
      <c r="H504" s="240">
        <f t="shared" si="96"/>
        <v>577.5</v>
      </c>
      <c r="I504" s="241">
        <f t="shared" si="97"/>
        <v>952.5</v>
      </c>
      <c r="J504" s="241">
        <f t="shared" si="98"/>
        <v>25</v>
      </c>
      <c r="K504" s="241">
        <f t="shared" si="99"/>
        <v>238.13</v>
      </c>
      <c r="L504" s="241">
        <f t="shared" si="100"/>
        <v>1190.63</v>
      </c>
      <c r="M504" s="322"/>
      <c r="N504" s="245">
        <f t="shared" si="94"/>
        <v>8</v>
      </c>
    </row>
    <row r="505" spans="1:14" s="11" customFormat="1" ht="18" customHeight="1">
      <c r="A505" s="301" t="s">
        <v>1263</v>
      </c>
      <c r="B505" s="308" t="s">
        <v>1753</v>
      </c>
      <c r="C505" s="276" t="s">
        <v>1413</v>
      </c>
      <c r="D505" s="277">
        <v>10</v>
      </c>
      <c r="E505" s="278">
        <v>100</v>
      </c>
      <c r="F505" s="239">
        <f t="shared" si="95"/>
        <v>1000</v>
      </c>
      <c r="G505" s="36">
        <v>480</v>
      </c>
      <c r="H505" s="240">
        <f t="shared" si="96"/>
        <v>4800</v>
      </c>
      <c r="I505" s="241">
        <f t="shared" si="97"/>
        <v>5800</v>
      </c>
      <c r="J505" s="241">
        <f t="shared" si="98"/>
        <v>25</v>
      </c>
      <c r="K505" s="241">
        <f t="shared" si="99"/>
        <v>1450</v>
      </c>
      <c r="L505" s="241">
        <f t="shared" si="100"/>
        <v>7250</v>
      </c>
      <c r="M505" s="322"/>
      <c r="N505" s="245">
        <f t="shared" si="94"/>
        <v>8</v>
      </c>
    </row>
    <row r="506" spans="1:14" s="11" customFormat="1" ht="18" customHeight="1">
      <c r="A506" s="287" t="s">
        <v>1264</v>
      </c>
      <c r="B506" s="309" t="s">
        <v>1754</v>
      </c>
      <c r="C506" s="281"/>
      <c r="D506" s="277"/>
      <c r="E506" s="278"/>
      <c r="F506" s="239"/>
      <c r="G506" s="284"/>
      <c r="H506" s="240"/>
      <c r="I506" s="241"/>
      <c r="J506" s="241"/>
      <c r="K506" s="241"/>
      <c r="L506" s="241"/>
      <c r="M506" s="322"/>
      <c r="N506" s="245">
        <f t="shared" si="94"/>
        <v>5</v>
      </c>
    </row>
    <row r="507" spans="1:14" s="11" customFormat="1" ht="18" customHeight="1">
      <c r="A507" s="301" t="s">
        <v>1265</v>
      </c>
      <c r="B507" s="308" t="s">
        <v>1755</v>
      </c>
      <c r="C507" s="276" t="s">
        <v>1398</v>
      </c>
      <c r="D507" s="277">
        <v>18000</v>
      </c>
      <c r="E507" s="278">
        <v>0.3</v>
      </c>
      <c r="F507" s="239">
        <f t="shared" si="95"/>
        <v>5400</v>
      </c>
      <c r="G507" s="27">
        <v>1</v>
      </c>
      <c r="H507" s="240">
        <f t="shared" si="96"/>
        <v>18000</v>
      </c>
      <c r="I507" s="241">
        <f t="shared" si="97"/>
        <v>23400</v>
      </c>
      <c r="J507" s="241">
        <f t="shared" si="98"/>
        <v>25</v>
      </c>
      <c r="K507" s="241">
        <f t="shared" si="99"/>
        <v>5850</v>
      </c>
      <c r="L507" s="241">
        <f t="shared" si="100"/>
        <v>29250</v>
      </c>
      <c r="M507" s="322"/>
      <c r="N507" s="245">
        <f t="shared" si="94"/>
        <v>8</v>
      </c>
    </row>
    <row r="508" spans="1:14" s="11" customFormat="1" ht="18" customHeight="1">
      <c r="A508" s="301" t="s">
        <v>1266</v>
      </c>
      <c r="B508" s="308" t="s">
        <v>1756</v>
      </c>
      <c r="C508" s="276" t="s">
        <v>1398</v>
      </c>
      <c r="D508" s="277">
        <v>800</v>
      </c>
      <c r="E508" s="278">
        <v>0.2</v>
      </c>
      <c r="F508" s="239">
        <f t="shared" si="95"/>
        <v>160</v>
      </c>
      <c r="G508" s="36">
        <v>0.57</v>
      </c>
      <c r="H508" s="240">
        <f t="shared" si="96"/>
        <v>456</v>
      </c>
      <c r="I508" s="241">
        <f t="shared" si="97"/>
        <v>616</v>
      </c>
      <c r="J508" s="241">
        <f t="shared" si="98"/>
        <v>25</v>
      </c>
      <c r="K508" s="241">
        <f t="shared" si="99"/>
        <v>154</v>
      </c>
      <c r="L508" s="241">
        <f t="shared" si="100"/>
        <v>770</v>
      </c>
      <c r="M508" s="322"/>
      <c r="N508" s="245">
        <f t="shared" si="94"/>
        <v>8</v>
      </c>
    </row>
    <row r="509" spans="1:14" s="11" customFormat="1" ht="18" customHeight="1">
      <c r="A509" s="301" t="s">
        <v>1267</v>
      </c>
      <c r="B509" s="308" t="s">
        <v>1757</v>
      </c>
      <c r="C509" s="276" t="s">
        <v>1398</v>
      </c>
      <c r="D509" s="277">
        <v>100</v>
      </c>
      <c r="E509" s="278">
        <v>0.3</v>
      </c>
      <c r="F509" s="239">
        <f t="shared" si="95"/>
        <v>30</v>
      </c>
      <c r="G509" s="36">
        <v>1.47</v>
      </c>
      <c r="H509" s="240">
        <f t="shared" si="96"/>
        <v>147</v>
      </c>
      <c r="I509" s="241">
        <f t="shared" si="97"/>
        <v>177</v>
      </c>
      <c r="J509" s="241">
        <f t="shared" si="98"/>
        <v>25</v>
      </c>
      <c r="K509" s="241">
        <f t="shared" si="99"/>
        <v>44.25</v>
      </c>
      <c r="L509" s="241">
        <f t="shared" si="100"/>
        <v>221.25</v>
      </c>
      <c r="M509" s="322"/>
      <c r="N509" s="245">
        <f t="shared" si="94"/>
        <v>8</v>
      </c>
    </row>
    <row r="510" spans="1:14" s="11" customFormat="1" ht="18" customHeight="1">
      <c r="A510" s="301" t="s">
        <v>1268</v>
      </c>
      <c r="B510" s="308" t="s">
        <v>1758</v>
      </c>
      <c r="C510" s="276" t="s">
        <v>1398</v>
      </c>
      <c r="D510" s="277">
        <v>120</v>
      </c>
      <c r="E510" s="278">
        <v>2.23</v>
      </c>
      <c r="F510" s="239">
        <f t="shared" si="95"/>
        <v>267.6</v>
      </c>
      <c r="G510" s="27">
        <v>3.13</v>
      </c>
      <c r="H510" s="240">
        <f t="shared" si="96"/>
        <v>375.6</v>
      </c>
      <c r="I510" s="241">
        <f t="shared" si="97"/>
        <v>643.2</v>
      </c>
      <c r="J510" s="241">
        <f t="shared" si="98"/>
        <v>25</v>
      </c>
      <c r="K510" s="241">
        <f t="shared" si="99"/>
        <v>160.8</v>
      </c>
      <c r="L510" s="241">
        <f t="shared" si="100"/>
        <v>804</v>
      </c>
      <c r="M510" s="322"/>
      <c r="N510" s="245">
        <f t="shared" si="94"/>
        <v>8</v>
      </c>
    </row>
    <row r="511" spans="1:14" s="11" customFormat="1" ht="18" customHeight="1">
      <c r="A511" s="301" t="s">
        <v>1269</v>
      </c>
      <c r="B511" s="308" t="s">
        <v>1759</v>
      </c>
      <c r="C511" s="276" t="s">
        <v>1398</v>
      </c>
      <c r="D511" s="277">
        <v>150</v>
      </c>
      <c r="E511" s="278">
        <v>2.6</v>
      </c>
      <c r="F511" s="239">
        <f t="shared" si="95"/>
        <v>390</v>
      </c>
      <c r="G511" s="27">
        <v>7.24</v>
      </c>
      <c r="H511" s="240">
        <f t="shared" si="96"/>
        <v>1086</v>
      </c>
      <c r="I511" s="241">
        <f t="shared" si="97"/>
        <v>1476</v>
      </c>
      <c r="J511" s="241">
        <f t="shared" si="98"/>
        <v>25</v>
      </c>
      <c r="K511" s="241">
        <f t="shared" si="99"/>
        <v>369</v>
      </c>
      <c r="L511" s="241">
        <f t="shared" si="100"/>
        <v>1845</v>
      </c>
      <c r="M511" s="322"/>
      <c r="N511" s="245">
        <f t="shared" si="94"/>
        <v>8</v>
      </c>
    </row>
    <row r="512" spans="1:14" s="11" customFormat="1" ht="18" customHeight="1">
      <c r="A512" s="301" t="s">
        <v>1270</v>
      </c>
      <c r="B512" s="308" t="s">
        <v>1760</v>
      </c>
      <c r="C512" s="276" t="s">
        <v>1413</v>
      </c>
      <c r="D512" s="277">
        <v>400</v>
      </c>
      <c r="E512" s="278">
        <v>2</v>
      </c>
      <c r="F512" s="239">
        <f t="shared" si="95"/>
        <v>800</v>
      </c>
      <c r="G512" s="27">
        <v>10.45</v>
      </c>
      <c r="H512" s="240">
        <f t="shared" si="96"/>
        <v>4180</v>
      </c>
      <c r="I512" s="241">
        <f t="shared" si="97"/>
        <v>4980</v>
      </c>
      <c r="J512" s="241">
        <f t="shared" si="98"/>
        <v>25</v>
      </c>
      <c r="K512" s="241">
        <f t="shared" si="99"/>
        <v>1245</v>
      </c>
      <c r="L512" s="241">
        <f t="shared" si="100"/>
        <v>6225</v>
      </c>
      <c r="M512" s="322"/>
      <c r="N512" s="245">
        <f t="shared" si="94"/>
        <v>8</v>
      </c>
    </row>
    <row r="513" spans="1:14" s="11" customFormat="1" ht="18" customHeight="1">
      <c r="A513" s="301" t="s">
        <v>1271</v>
      </c>
      <c r="B513" s="308" t="s">
        <v>1761</v>
      </c>
      <c r="C513" s="276" t="s">
        <v>1413</v>
      </c>
      <c r="D513" s="277">
        <v>400</v>
      </c>
      <c r="E513" s="278">
        <v>2</v>
      </c>
      <c r="F513" s="239">
        <f t="shared" si="95"/>
        <v>800</v>
      </c>
      <c r="G513" s="27">
        <v>8.8</v>
      </c>
      <c r="H513" s="240">
        <f t="shared" si="96"/>
        <v>3520</v>
      </c>
      <c r="I513" s="241">
        <f t="shared" si="97"/>
        <v>4320</v>
      </c>
      <c r="J513" s="241">
        <f t="shared" si="98"/>
        <v>25</v>
      </c>
      <c r="K513" s="241">
        <f t="shared" si="99"/>
        <v>1080</v>
      </c>
      <c r="L513" s="241">
        <f t="shared" si="100"/>
        <v>5400</v>
      </c>
      <c r="M513" s="322"/>
      <c r="N513" s="245">
        <f t="shared" si="94"/>
        <v>8</v>
      </c>
    </row>
    <row r="514" spans="1:14" s="11" customFormat="1" ht="18" customHeight="1">
      <c r="A514" s="301" t="s">
        <v>1272</v>
      </c>
      <c r="B514" s="308" t="s">
        <v>1762</v>
      </c>
      <c r="C514" s="276" t="s">
        <v>1413</v>
      </c>
      <c r="D514" s="277">
        <v>400</v>
      </c>
      <c r="E514" s="278">
        <v>2</v>
      </c>
      <c r="F514" s="239">
        <f t="shared" si="95"/>
        <v>800</v>
      </c>
      <c r="G514" s="27">
        <v>8.8</v>
      </c>
      <c r="H514" s="240">
        <f t="shared" si="96"/>
        <v>3520</v>
      </c>
      <c r="I514" s="241">
        <f t="shared" si="97"/>
        <v>4320</v>
      </c>
      <c r="J514" s="241">
        <f t="shared" si="98"/>
        <v>25</v>
      </c>
      <c r="K514" s="241">
        <f t="shared" si="99"/>
        <v>1080</v>
      </c>
      <c r="L514" s="241">
        <f t="shared" si="100"/>
        <v>5400</v>
      </c>
      <c r="M514" s="322"/>
      <c r="N514" s="245">
        <f t="shared" si="94"/>
        <v>8</v>
      </c>
    </row>
    <row r="515" spans="1:14" s="11" customFormat="1" ht="18" customHeight="1">
      <c r="A515" s="301" t="s">
        <v>1273</v>
      </c>
      <c r="B515" s="308" t="s">
        <v>1763</v>
      </c>
      <c r="C515" s="276" t="s">
        <v>1413</v>
      </c>
      <c r="D515" s="277">
        <v>400</v>
      </c>
      <c r="E515" s="278">
        <v>2</v>
      </c>
      <c r="F515" s="239">
        <f t="shared" si="95"/>
        <v>800</v>
      </c>
      <c r="G515" s="36">
        <v>8.8</v>
      </c>
      <c r="H515" s="240">
        <f t="shared" si="96"/>
        <v>3520</v>
      </c>
      <c r="I515" s="241">
        <f t="shared" si="97"/>
        <v>4320</v>
      </c>
      <c r="J515" s="241">
        <f t="shared" si="98"/>
        <v>25</v>
      </c>
      <c r="K515" s="241">
        <f t="shared" si="99"/>
        <v>1080</v>
      </c>
      <c r="L515" s="241">
        <f t="shared" si="100"/>
        <v>5400</v>
      </c>
      <c r="M515" s="322"/>
      <c r="N515" s="245">
        <f t="shared" si="94"/>
        <v>8</v>
      </c>
    </row>
    <row r="516" spans="1:14" s="11" customFormat="1" ht="18" customHeight="1">
      <c r="A516" s="301" t="s">
        <v>1274</v>
      </c>
      <c r="B516" s="308" t="s">
        <v>1764</v>
      </c>
      <c r="C516" s="276" t="s">
        <v>1413</v>
      </c>
      <c r="D516" s="277">
        <v>400</v>
      </c>
      <c r="E516" s="278">
        <v>2</v>
      </c>
      <c r="F516" s="239">
        <f t="shared" si="95"/>
        <v>800</v>
      </c>
      <c r="G516" s="27">
        <v>10.2</v>
      </c>
      <c r="H516" s="240">
        <f t="shared" si="96"/>
        <v>4080</v>
      </c>
      <c r="I516" s="241">
        <f t="shared" si="97"/>
        <v>4880</v>
      </c>
      <c r="J516" s="241">
        <f t="shared" si="98"/>
        <v>25</v>
      </c>
      <c r="K516" s="241">
        <f t="shared" si="99"/>
        <v>1220</v>
      </c>
      <c r="L516" s="241">
        <f t="shared" si="100"/>
        <v>6100</v>
      </c>
      <c r="M516" s="322"/>
      <c r="N516" s="245">
        <f t="shared" si="94"/>
        <v>8</v>
      </c>
    </row>
    <row r="517" spans="1:14" s="11" customFormat="1" ht="18" customHeight="1">
      <c r="A517" s="301" t="s">
        <v>1275</v>
      </c>
      <c r="B517" s="308" t="s">
        <v>1765</v>
      </c>
      <c r="C517" s="276" t="s">
        <v>1398</v>
      </c>
      <c r="D517" s="277">
        <v>200</v>
      </c>
      <c r="E517" s="278">
        <v>0.3</v>
      </c>
      <c r="F517" s="239">
        <f t="shared" si="95"/>
        <v>60</v>
      </c>
      <c r="G517" s="36">
        <v>1.1</v>
      </c>
      <c r="H517" s="240">
        <f t="shared" si="96"/>
        <v>220</v>
      </c>
      <c r="I517" s="241">
        <f t="shared" si="97"/>
        <v>280</v>
      </c>
      <c r="J517" s="241">
        <f t="shared" si="98"/>
        <v>25</v>
      </c>
      <c r="K517" s="241">
        <f t="shared" si="99"/>
        <v>70</v>
      </c>
      <c r="L517" s="241">
        <f t="shared" si="100"/>
        <v>350</v>
      </c>
      <c r="M517" s="322"/>
      <c r="N517" s="245">
        <f t="shared" si="94"/>
        <v>8</v>
      </c>
    </row>
    <row r="518" spans="1:14" s="11" customFormat="1" ht="26.25" customHeight="1">
      <c r="A518" s="301" t="s">
        <v>1276</v>
      </c>
      <c r="B518" s="308" t="s">
        <v>1766</v>
      </c>
      <c r="C518" s="276" t="s">
        <v>1398</v>
      </c>
      <c r="D518" s="277">
        <v>5000</v>
      </c>
      <c r="E518" s="278">
        <v>0.3</v>
      </c>
      <c r="F518" s="239">
        <f t="shared" si="95"/>
        <v>1500</v>
      </c>
      <c r="G518" s="36">
        <v>1.25</v>
      </c>
      <c r="H518" s="240">
        <f t="shared" si="96"/>
        <v>6250</v>
      </c>
      <c r="I518" s="241">
        <f t="shared" si="97"/>
        <v>7750</v>
      </c>
      <c r="J518" s="241">
        <f t="shared" si="98"/>
        <v>25</v>
      </c>
      <c r="K518" s="241">
        <f t="shared" si="99"/>
        <v>1937.5</v>
      </c>
      <c r="L518" s="241">
        <f t="shared" si="100"/>
        <v>9687.5</v>
      </c>
      <c r="M518" s="322"/>
      <c r="N518" s="245">
        <f t="shared" si="94"/>
        <v>8</v>
      </c>
    </row>
    <row r="519" spans="1:14" s="11" customFormat="1" ht="21" customHeight="1">
      <c r="A519" s="301" t="s">
        <v>1277</v>
      </c>
      <c r="B519" s="308" t="s">
        <v>1767</v>
      </c>
      <c r="C519" s="276" t="s">
        <v>1398</v>
      </c>
      <c r="D519" s="277">
        <v>5000</v>
      </c>
      <c r="E519" s="278">
        <v>0.2</v>
      </c>
      <c r="F519" s="239">
        <f t="shared" si="95"/>
        <v>1000</v>
      </c>
      <c r="G519" s="27">
        <v>1.95</v>
      </c>
      <c r="H519" s="240">
        <f t="shared" si="96"/>
        <v>9750</v>
      </c>
      <c r="I519" s="241">
        <f t="shared" si="97"/>
        <v>10750</v>
      </c>
      <c r="J519" s="241">
        <f t="shared" si="98"/>
        <v>25</v>
      </c>
      <c r="K519" s="241">
        <f t="shared" si="99"/>
        <v>2687.5</v>
      </c>
      <c r="L519" s="241">
        <f t="shared" si="100"/>
        <v>13437.5</v>
      </c>
      <c r="M519" s="322"/>
      <c r="N519" s="245">
        <f t="shared" si="94"/>
        <v>8</v>
      </c>
    </row>
    <row r="520" spans="1:14" s="11" customFormat="1" ht="21" customHeight="1">
      <c r="A520" s="301" t="s">
        <v>1278</v>
      </c>
      <c r="B520" s="308" t="s">
        <v>1768</v>
      </c>
      <c r="C520" s="276" t="s">
        <v>1413</v>
      </c>
      <c r="D520" s="277">
        <v>200</v>
      </c>
      <c r="E520" s="278">
        <v>2</v>
      </c>
      <c r="F520" s="239">
        <f t="shared" si="95"/>
        <v>400</v>
      </c>
      <c r="G520" s="36">
        <v>12.55</v>
      </c>
      <c r="H520" s="240">
        <f t="shared" si="96"/>
        <v>2510</v>
      </c>
      <c r="I520" s="241">
        <f t="shared" si="97"/>
        <v>2910</v>
      </c>
      <c r="J520" s="241">
        <f t="shared" si="98"/>
        <v>25</v>
      </c>
      <c r="K520" s="241">
        <f t="shared" si="99"/>
        <v>727.5</v>
      </c>
      <c r="L520" s="241">
        <f t="shared" si="100"/>
        <v>3637.5</v>
      </c>
      <c r="M520" s="322"/>
      <c r="N520" s="245">
        <f t="shared" si="94"/>
        <v>8</v>
      </c>
    </row>
    <row r="521" spans="1:14" s="11" customFormat="1" ht="21" customHeight="1">
      <c r="A521" s="287" t="s">
        <v>496</v>
      </c>
      <c r="B521" s="309" t="s">
        <v>1769</v>
      </c>
      <c r="C521" s="276"/>
      <c r="D521" s="282"/>
      <c r="E521" s="278"/>
      <c r="F521" s="239"/>
      <c r="G521" s="284"/>
      <c r="H521" s="240"/>
      <c r="I521" s="241"/>
      <c r="J521" s="241"/>
      <c r="K521" s="241"/>
      <c r="L521" s="241"/>
      <c r="M521" s="322"/>
      <c r="N521" s="245">
        <f t="shared" si="94"/>
        <v>5</v>
      </c>
    </row>
    <row r="522" spans="1:14" s="11" customFormat="1" ht="16.5" customHeight="1">
      <c r="A522" s="301" t="s">
        <v>1279</v>
      </c>
      <c r="B522" s="308" t="s">
        <v>1770</v>
      </c>
      <c r="C522" s="276" t="s">
        <v>1413</v>
      </c>
      <c r="D522" s="277">
        <v>10</v>
      </c>
      <c r="E522" s="278">
        <v>5</v>
      </c>
      <c r="F522" s="239">
        <f t="shared" si="95"/>
        <v>50</v>
      </c>
      <c r="G522" s="36">
        <v>45.2</v>
      </c>
      <c r="H522" s="240">
        <f t="shared" si="96"/>
        <v>452</v>
      </c>
      <c r="I522" s="241">
        <f t="shared" si="97"/>
        <v>502</v>
      </c>
      <c r="J522" s="241">
        <f t="shared" si="98"/>
        <v>25</v>
      </c>
      <c r="K522" s="241">
        <f t="shared" si="99"/>
        <v>125.5</v>
      </c>
      <c r="L522" s="241">
        <f t="shared" si="100"/>
        <v>627.5</v>
      </c>
      <c r="M522" s="322"/>
      <c r="N522" s="245">
        <f t="shared" si="94"/>
        <v>8</v>
      </c>
    </row>
    <row r="523" spans="1:14" s="11" customFormat="1" ht="16.5" customHeight="1">
      <c r="A523" s="301" t="s">
        <v>1280</v>
      </c>
      <c r="B523" s="308" t="s">
        <v>1771</v>
      </c>
      <c r="C523" s="276" t="s">
        <v>1413</v>
      </c>
      <c r="D523" s="277">
        <v>10</v>
      </c>
      <c r="E523" s="278">
        <v>55</v>
      </c>
      <c r="F523" s="239">
        <f t="shared" si="95"/>
        <v>550</v>
      </c>
      <c r="G523" s="36">
        <v>895</v>
      </c>
      <c r="H523" s="240">
        <f t="shared" si="96"/>
        <v>8950</v>
      </c>
      <c r="I523" s="241">
        <f t="shared" si="97"/>
        <v>9500</v>
      </c>
      <c r="J523" s="241">
        <f t="shared" si="98"/>
        <v>25</v>
      </c>
      <c r="K523" s="241">
        <f t="shared" si="99"/>
        <v>2375</v>
      </c>
      <c r="L523" s="241">
        <f t="shared" si="100"/>
        <v>11875</v>
      </c>
      <c r="M523" s="322"/>
      <c r="N523" s="245">
        <f t="shared" si="94"/>
        <v>8</v>
      </c>
    </row>
    <row r="524" spans="1:14" s="11" customFormat="1" ht="16.5" customHeight="1">
      <c r="A524" s="301" t="s">
        <v>1281</v>
      </c>
      <c r="B524" s="308" t="s">
        <v>1772</v>
      </c>
      <c r="C524" s="276" t="s">
        <v>1413</v>
      </c>
      <c r="D524" s="277">
        <v>10</v>
      </c>
      <c r="E524" s="278">
        <v>55</v>
      </c>
      <c r="F524" s="239">
        <f t="shared" si="95"/>
        <v>550</v>
      </c>
      <c r="G524" s="36">
        <v>550</v>
      </c>
      <c r="H524" s="240">
        <f t="shared" si="96"/>
        <v>5500</v>
      </c>
      <c r="I524" s="241">
        <f t="shared" si="97"/>
        <v>6050</v>
      </c>
      <c r="J524" s="241">
        <f t="shared" si="98"/>
        <v>25</v>
      </c>
      <c r="K524" s="241">
        <f t="shared" si="99"/>
        <v>1512.5</v>
      </c>
      <c r="L524" s="241">
        <f t="shared" si="100"/>
        <v>7562.5</v>
      </c>
      <c r="M524" s="322"/>
      <c r="N524" s="245">
        <f aca="true" t="shared" si="101" ref="N524:N587">LEN(A524)</f>
        <v>8</v>
      </c>
    </row>
    <row r="525" spans="1:14" s="11" customFormat="1" ht="16.5" customHeight="1">
      <c r="A525" s="301" t="s">
        <v>1282</v>
      </c>
      <c r="B525" s="308" t="s">
        <v>1773</v>
      </c>
      <c r="C525" s="276" t="s">
        <v>1413</v>
      </c>
      <c r="D525" s="277">
        <v>20</v>
      </c>
      <c r="E525" s="278">
        <v>5</v>
      </c>
      <c r="F525" s="239">
        <f t="shared" si="95"/>
        <v>100</v>
      </c>
      <c r="G525" s="36">
        <v>45.2</v>
      </c>
      <c r="H525" s="240">
        <f t="shared" si="96"/>
        <v>904</v>
      </c>
      <c r="I525" s="241">
        <f t="shared" si="97"/>
        <v>1004</v>
      </c>
      <c r="J525" s="241">
        <f t="shared" si="98"/>
        <v>25</v>
      </c>
      <c r="K525" s="241">
        <f t="shared" si="99"/>
        <v>251</v>
      </c>
      <c r="L525" s="241">
        <f t="shared" si="100"/>
        <v>1255</v>
      </c>
      <c r="M525" s="322"/>
      <c r="N525" s="245">
        <f t="shared" si="101"/>
        <v>8</v>
      </c>
    </row>
    <row r="526" spans="1:14" s="11" customFormat="1" ht="16.5" customHeight="1">
      <c r="A526" s="301" t="s">
        <v>1283</v>
      </c>
      <c r="B526" s="308" t="s">
        <v>1774</v>
      </c>
      <c r="C526" s="276" t="s">
        <v>1413</v>
      </c>
      <c r="D526" s="277">
        <v>20</v>
      </c>
      <c r="E526" s="278">
        <v>5</v>
      </c>
      <c r="F526" s="239">
        <f t="shared" si="95"/>
        <v>100</v>
      </c>
      <c r="G526" s="36">
        <v>18.5</v>
      </c>
      <c r="H526" s="240">
        <f t="shared" si="96"/>
        <v>370</v>
      </c>
      <c r="I526" s="241">
        <f t="shared" si="97"/>
        <v>470</v>
      </c>
      <c r="J526" s="241">
        <f t="shared" si="98"/>
        <v>25</v>
      </c>
      <c r="K526" s="241">
        <f t="shared" si="99"/>
        <v>117.5</v>
      </c>
      <c r="L526" s="241">
        <f t="shared" si="100"/>
        <v>587.5</v>
      </c>
      <c r="M526" s="322"/>
      <c r="N526" s="245">
        <f t="shared" si="101"/>
        <v>8</v>
      </c>
    </row>
    <row r="527" spans="1:14" s="11" customFormat="1" ht="16.5" customHeight="1">
      <c r="A527" s="301" t="s">
        <v>1284</v>
      </c>
      <c r="B527" s="308" t="s">
        <v>1775</v>
      </c>
      <c r="C527" s="276" t="s">
        <v>1413</v>
      </c>
      <c r="D527" s="277">
        <v>10</v>
      </c>
      <c r="E527" s="278">
        <v>5</v>
      </c>
      <c r="F527" s="239">
        <f t="shared" si="95"/>
        <v>50</v>
      </c>
      <c r="G527" s="36">
        <v>18.5</v>
      </c>
      <c r="H527" s="240">
        <f t="shared" si="96"/>
        <v>185</v>
      </c>
      <c r="I527" s="241">
        <f t="shared" si="97"/>
        <v>235</v>
      </c>
      <c r="J527" s="241">
        <f t="shared" si="98"/>
        <v>25</v>
      </c>
      <c r="K527" s="241">
        <f t="shared" si="99"/>
        <v>58.75</v>
      </c>
      <c r="L527" s="241">
        <f t="shared" si="100"/>
        <v>293.75</v>
      </c>
      <c r="M527" s="322"/>
      <c r="N527" s="245">
        <f t="shared" si="101"/>
        <v>8</v>
      </c>
    </row>
    <row r="528" spans="1:14" s="11" customFormat="1" ht="16.5" customHeight="1">
      <c r="A528" s="301" t="s">
        <v>1285</v>
      </c>
      <c r="B528" s="308" t="s">
        <v>1776</v>
      </c>
      <c r="C528" s="276" t="s">
        <v>1413</v>
      </c>
      <c r="D528" s="277">
        <v>10</v>
      </c>
      <c r="E528" s="278">
        <v>5</v>
      </c>
      <c r="F528" s="239">
        <f t="shared" si="95"/>
        <v>50</v>
      </c>
      <c r="G528" s="36">
        <v>18.5</v>
      </c>
      <c r="H528" s="240">
        <f t="shared" si="96"/>
        <v>185</v>
      </c>
      <c r="I528" s="241">
        <f t="shared" si="97"/>
        <v>235</v>
      </c>
      <c r="J528" s="241">
        <f t="shared" si="98"/>
        <v>25</v>
      </c>
      <c r="K528" s="241">
        <f t="shared" si="99"/>
        <v>58.75</v>
      </c>
      <c r="L528" s="241">
        <f t="shared" si="100"/>
        <v>293.75</v>
      </c>
      <c r="M528" s="322"/>
      <c r="N528" s="245">
        <f t="shared" si="101"/>
        <v>8</v>
      </c>
    </row>
    <row r="529" spans="1:14" s="11" customFormat="1" ht="16.5" customHeight="1">
      <c r="A529" s="301" t="s">
        <v>1286</v>
      </c>
      <c r="B529" s="308" t="s">
        <v>1772</v>
      </c>
      <c r="C529" s="276" t="s">
        <v>1413</v>
      </c>
      <c r="D529" s="277">
        <v>10</v>
      </c>
      <c r="E529" s="278">
        <v>55</v>
      </c>
      <c r="F529" s="239">
        <f t="shared" si="95"/>
        <v>550</v>
      </c>
      <c r="G529" s="36">
        <v>550</v>
      </c>
      <c r="H529" s="240">
        <f t="shared" si="96"/>
        <v>5500</v>
      </c>
      <c r="I529" s="241">
        <f t="shared" si="97"/>
        <v>6050</v>
      </c>
      <c r="J529" s="241">
        <f t="shared" si="98"/>
        <v>25</v>
      </c>
      <c r="K529" s="241">
        <f t="shared" si="99"/>
        <v>1512.5</v>
      </c>
      <c r="L529" s="241">
        <f t="shared" si="100"/>
        <v>7562.5</v>
      </c>
      <c r="M529" s="322"/>
      <c r="N529" s="245">
        <f t="shared" si="101"/>
        <v>8</v>
      </c>
    </row>
    <row r="530" spans="1:14" s="11" customFormat="1" ht="16.5" customHeight="1">
      <c r="A530" s="301" t="s">
        <v>1287</v>
      </c>
      <c r="B530" s="308" t="s">
        <v>1607</v>
      </c>
      <c r="C530" s="276" t="s">
        <v>1413</v>
      </c>
      <c r="D530" s="277">
        <v>160</v>
      </c>
      <c r="E530" s="278">
        <v>3.5</v>
      </c>
      <c r="F530" s="239">
        <f t="shared" si="95"/>
        <v>560</v>
      </c>
      <c r="G530" s="36">
        <v>6.5</v>
      </c>
      <c r="H530" s="240">
        <f t="shared" si="96"/>
        <v>1040</v>
      </c>
      <c r="I530" s="241">
        <f t="shared" si="97"/>
        <v>1600</v>
      </c>
      <c r="J530" s="241">
        <f t="shared" si="98"/>
        <v>25</v>
      </c>
      <c r="K530" s="241">
        <f t="shared" si="99"/>
        <v>400</v>
      </c>
      <c r="L530" s="241">
        <f t="shared" si="100"/>
        <v>2000</v>
      </c>
      <c r="M530" s="322"/>
      <c r="N530" s="245">
        <f t="shared" si="101"/>
        <v>8</v>
      </c>
    </row>
    <row r="531" spans="1:14" s="11" customFormat="1" ht="16.5" customHeight="1">
      <c r="A531" s="301" t="s">
        <v>1288</v>
      </c>
      <c r="B531" s="308" t="s">
        <v>1777</v>
      </c>
      <c r="C531" s="276" t="s">
        <v>1413</v>
      </c>
      <c r="D531" s="277">
        <v>10</v>
      </c>
      <c r="E531" s="278">
        <v>38</v>
      </c>
      <c r="F531" s="239">
        <f t="shared" si="95"/>
        <v>380</v>
      </c>
      <c r="G531" s="36">
        <v>345</v>
      </c>
      <c r="H531" s="240">
        <f t="shared" si="96"/>
        <v>3450</v>
      </c>
      <c r="I531" s="241">
        <f t="shared" si="97"/>
        <v>3830</v>
      </c>
      <c r="J531" s="241">
        <f t="shared" si="98"/>
        <v>25</v>
      </c>
      <c r="K531" s="241">
        <f t="shared" si="99"/>
        <v>957.5</v>
      </c>
      <c r="L531" s="241">
        <f t="shared" si="100"/>
        <v>4787.5</v>
      </c>
      <c r="M531" s="322"/>
      <c r="N531" s="245">
        <f t="shared" si="101"/>
        <v>8</v>
      </c>
    </row>
    <row r="532" spans="1:14" s="11" customFormat="1" ht="16.5" customHeight="1">
      <c r="A532" s="301" t="s">
        <v>1289</v>
      </c>
      <c r="B532" s="308" t="s">
        <v>1778</v>
      </c>
      <c r="C532" s="276" t="s">
        <v>1398</v>
      </c>
      <c r="D532" s="277">
        <v>250</v>
      </c>
      <c r="E532" s="278">
        <v>0.7</v>
      </c>
      <c r="F532" s="239">
        <f t="shared" si="95"/>
        <v>175</v>
      </c>
      <c r="G532" s="27">
        <v>4.1</v>
      </c>
      <c r="H532" s="240">
        <f t="shared" si="96"/>
        <v>1025</v>
      </c>
      <c r="I532" s="241">
        <f t="shared" si="97"/>
        <v>1200</v>
      </c>
      <c r="J532" s="241">
        <f t="shared" si="98"/>
        <v>25</v>
      </c>
      <c r="K532" s="241">
        <f t="shared" si="99"/>
        <v>300</v>
      </c>
      <c r="L532" s="241">
        <f t="shared" si="100"/>
        <v>1500</v>
      </c>
      <c r="M532" s="322"/>
      <c r="N532" s="245">
        <f t="shared" si="101"/>
        <v>8</v>
      </c>
    </row>
    <row r="533" spans="1:14" s="11" customFormat="1" ht="26.25" customHeight="1">
      <c r="A533" s="301" t="s">
        <v>1290</v>
      </c>
      <c r="B533" s="308" t="s">
        <v>1779</v>
      </c>
      <c r="C533" s="276" t="s">
        <v>1413</v>
      </c>
      <c r="D533" s="277">
        <v>60</v>
      </c>
      <c r="E533" s="278">
        <v>0</v>
      </c>
      <c r="F533" s="239">
        <f t="shared" si="95"/>
        <v>0</v>
      </c>
      <c r="G533" s="285">
        <v>8</v>
      </c>
      <c r="H533" s="240">
        <f t="shared" si="96"/>
        <v>480</v>
      </c>
      <c r="I533" s="241">
        <f t="shared" si="97"/>
        <v>480</v>
      </c>
      <c r="J533" s="241">
        <f t="shared" si="98"/>
        <v>25</v>
      </c>
      <c r="K533" s="241">
        <f t="shared" si="99"/>
        <v>120</v>
      </c>
      <c r="L533" s="241">
        <f t="shared" si="100"/>
        <v>600</v>
      </c>
      <c r="M533" s="322"/>
      <c r="N533" s="245">
        <f t="shared" si="101"/>
        <v>8</v>
      </c>
    </row>
    <row r="534" spans="1:14" s="11" customFormat="1" ht="16.5" customHeight="1">
      <c r="A534" s="287" t="s">
        <v>1868</v>
      </c>
      <c r="B534" s="309" t="s">
        <v>1780</v>
      </c>
      <c r="C534" s="276"/>
      <c r="D534" s="277"/>
      <c r="E534" s="278"/>
      <c r="F534" s="239"/>
      <c r="G534" s="284"/>
      <c r="H534" s="240"/>
      <c r="I534" s="241"/>
      <c r="J534" s="241"/>
      <c r="K534" s="241"/>
      <c r="L534" s="241"/>
      <c r="M534" s="322"/>
      <c r="N534" s="245">
        <f t="shared" si="101"/>
        <v>5</v>
      </c>
    </row>
    <row r="535" spans="1:14" s="11" customFormat="1" ht="17.25" customHeight="1">
      <c r="A535" s="301" t="s">
        <v>1291</v>
      </c>
      <c r="B535" s="308" t="s">
        <v>1781</v>
      </c>
      <c r="C535" s="276" t="s">
        <v>1413</v>
      </c>
      <c r="D535" s="277">
        <v>40</v>
      </c>
      <c r="E535" s="278">
        <v>300</v>
      </c>
      <c r="F535" s="239">
        <f t="shared" si="95"/>
        <v>12000</v>
      </c>
      <c r="G535" s="36">
        <v>320</v>
      </c>
      <c r="H535" s="240">
        <f t="shared" si="96"/>
        <v>12800</v>
      </c>
      <c r="I535" s="241">
        <f t="shared" si="97"/>
        <v>24800</v>
      </c>
      <c r="J535" s="241">
        <f t="shared" si="98"/>
        <v>25</v>
      </c>
      <c r="K535" s="241">
        <f t="shared" si="99"/>
        <v>6200</v>
      </c>
      <c r="L535" s="241">
        <f t="shared" si="100"/>
        <v>31000</v>
      </c>
      <c r="M535" s="322"/>
      <c r="N535" s="245">
        <f t="shared" si="101"/>
        <v>8</v>
      </c>
    </row>
    <row r="536" spans="1:14" s="11" customFormat="1" ht="17.25" customHeight="1">
      <c r="A536" s="301" t="s">
        <v>1292</v>
      </c>
      <c r="B536" s="308" t="s">
        <v>1782</v>
      </c>
      <c r="C536" s="276" t="s">
        <v>1413</v>
      </c>
      <c r="D536" s="277">
        <v>40</v>
      </c>
      <c r="E536" s="278">
        <v>25</v>
      </c>
      <c r="F536" s="239">
        <f t="shared" si="95"/>
        <v>1000</v>
      </c>
      <c r="G536" s="36">
        <v>350</v>
      </c>
      <c r="H536" s="240">
        <f t="shared" si="96"/>
        <v>14000</v>
      </c>
      <c r="I536" s="241">
        <f t="shared" si="97"/>
        <v>15000</v>
      </c>
      <c r="J536" s="241">
        <f t="shared" si="98"/>
        <v>25</v>
      </c>
      <c r="K536" s="241">
        <f t="shared" si="99"/>
        <v>3750</v>
      </c>
      <c r="L536" s="241">
        <f t="shared" si="100"/>
        <v>18750</v>
      </c>
      <c r="M536" s="322"/>
      <c r="N536" s="245">
        <f t="shared" si="101"/>
        <v>8</v>
      </c>
    </row>
    <row r="537" spans="1:14" s="11" customFormat="1" ht="17.25" customHeight="1">
      <c r="A537" s="301" t="s">
        <v>1293</v>
      </c>
      <c r="B537" s="308" t="s">
        <v>1783</v>
      </c>
      <c r="C537" s="276" t="s">
        <v>1413</v>
      </c>
      <c r="D537" s="277">
        <v>40</v>
      </c>
      <c r="E537" s="278">
        <v>120</v>
      </c>
      <c r="F537" s="239">
        <f t="shared" si="95"/>
        <v>4800</v>
      </c>
      <c r="G537" s="36">
        <v>330</v>
      </c>
      <c r="H537" s="240">
        <f t="shared" si="96"/>
        <v>13200</v>
      </c>
      <c r="I537" s="241">
        <f t="shared" si="97"/>
        <v>18000</v>
      </c>
      <c r="J537" s="241">
        <f t="shared" si="98"/>
        <v>25</v>
      </c>
      <c r="K537" s="241">
        <f t="shared" si="99"/>
        <v>4500</v>
      </c>
      <c r="L537" s="241">
        <f t="shared" si="100"/>
        <v>22500</v>
      </c>
      <c r="M537" s="322"/>
      <c r="N537" s="245">
        <f t="shared" si="101"/>
        <v>8</v>
      </c>
    </row>
    <row r="538" spans="1:14" s="11" customFormat="1" ht="17.25" customHeight="1">
      <c r="A538" s="301" t="s">
        <v>1294</v>
      </c>
      <c r="B538" s="308" t="s">
        <v>1784</v>
      </c>
      <c r="C538" s="276" t="s">
        <v>1413</v>
      </c>
      <c r="D538" s="277">
        <v>40</v>
      </c>
      <c r="E538" s="278">
        <v>50</v>
      </c>
      <c r="F538" s="239">
        <f t="shared" si="95"/>
        <v>2000</v>
      </c>
      <c r="G538" s="36">
        <v>40</v>
      </c>
      <c r="H538" s="240">
        <f t="shared" si="96"/>
        <v>1600</v>
      </c>
      <c r="I538" s="241">
        <f t="shared" si="97"/>
        <v>3600</v>
      </c>
      <c r="J538" s="241">
        <f t="shared" si="98"/>
        <v>25</v>
      </c>
      <c r="K538" s="241">
        <f t="shared" si="99"/>
        <v>900</v>
      </c>
      <c r="L538" s="241">
        <f t="shared" si="100"/>
        <v>4500</v>
      </c>
      <c r="M538" s="322"/>
      <c r="N538" s="245">
        <f t="shared" si="101"/>
        <v>8</v>
      </c>
    </row>
    <row r="539" spans="1:14" s="11" customFormat="1" ht="17.25" customHeight="1">
      <c r="A539" s="301" t="s">
        <v>1295</v>
      </c>
      <c r="B539" s="308" t="s">
        <v>1785</v>
      </c>
      <c r="C539" s="276" t="s">
        <v>1413</v>
      </c>
      <c r="D539" s="277">
        <v>40</v>
      </c>
      <c r="E539" s="278">
        <v>5</v>
      </c>
      <c r="F539" s="239">
        <f>ROUND(D539*E539,2)</f>
        <v>200</v>
      </c>
      <c r="G539" s="36">
        <v>340</v>
      </c>
      <c r="H539" s="240">
        <f t="shared" si="96"/>
        <v>13600</v>
      </c>
      <c r="I539" s="241">
        <f t="shared" si="97"/>
        <v>13800</v>
      </c>
      <c r="J539" s="241">
        <f t="shared" si="98"/>
        <v>25</v>
      </c>
      <c r="K539" s="241">
        <f t="shared" si="99"/>
        <v>3450</v>
      </c>
      <c r="L539" s="241">
        <f t="shared" si="100"/>
        <v>17250</v>
      </c>
      <c r="M539" s="322"/>
      <c r="N539" s="245">
        <f t="shared" si="101"/>
        <v>8</v>
      </c>
    </row>
    <row r="540" spans="1:14" s="11" customFormat="1" ht="19.5" customHeight="1">
      <c r="A540" s="287" t="s">
        <v>1869</v>
      </c>
      <c r="B540" s="309" t="s">
        <v>1786</v>
      </c>
      <c r="C540" s="276"/>
      <c r="D540" s="277"/>
      <c r="E540" s="278"/>
      <c r="F540" s="239"/>
      <c r="G540" s="284"/>
      <c r="H540" s="240"/>
      <c r="I540" s="241"/>
      <c r="J540" s="241"/>
      <c r="K540" s="241"/>
      <c r="L540" s="241"/>
      <c r="M540" s="322"/>
      <c r="N540" s="245">
        <f t="shared" si="101"/>
        <v>5</v>
      </c>
    </row>
    <row r="541" spans="1:14" s="11" customFormat="1" ht="28.5" customHeight="1">
      <c r="A541" s="301" t="s">
        <v>1296</v>
      </c>
      <c r="B541" s="308" t="s">
        <v>1787</v>
      </c>
      <c r="C541" s="276" t="s">
        <v>1480</v>
      </c>
      <c r="D541" s="277">
        <v>10</v>
      </c>
      <c r="E541" s="278">
        <v>500</v>
      </c>
      <c r="F541" s="239">
        <f>ROUND(D541*E541,2)</f>
        <v>5000</v>
      </c>
      <c r="G541" s="27">
        <v>500</v>
      </c>
      <c r="H541" s="240">
        <f>ROUND(D541*G541,2)</f>
        <v>5000</v>
      </c>
      <c r="I541" s="241">
        <f>(F541+H541)</f>
        <v>10000</v>
      </c>
      <c r="J541" s="241">
        <f>$J$13</f>
        <v>25</v>
      </c>
      <c r="K541" s="241">
        <f>ROUND(J541/100*I541,2)</f>
        <v>2500</v>
      </c>
      <c r="L541" s="241">
        <f>(I541+K541)</f>
        <v>12500</v>
      </c>
      <c r="M541" s="322"/>
      <c r="N541" s="245">
        <f t="shared" si="101"/>
        <v>8</v>
      </c>
    </row>
    <row r="542" spans="1:14" s="11" customFormat="1" ht="19.5" customHeight="1">
      <c r="A542" s="301" t="s">
        <v>1297</v>
      </c>
      <c r="B542" s="308" t="s">
        <v>815</v>
      </c>
      <c r="C542" s="276" t="s">
        <v>1447</v>
      </c>
      <c r="D542" s="277">
        <v>600</v>
      </c>
      <c r="E542" s="278">
        <v>17</v>
      </c>
      <c r="F542" s="239">
        <f>ROUND(D542*E542,2)</f>
        <v>10200</v>
      </c>
      <c r="G542" s="27">
        <v>2</v>
      </c>
      <c r="H542" s="240">
        <f>ROUND(D542*G542,2)</f>
        <v>1200</v>
      </c>
      <c r="I542" s="241">
        <f>(F542+H542)</f>
        <v>11400</v>
      </c>
      <c r="J542" s="241">
        <f>$J$13</f>
        <v>25</v>
      </c>
      <c r="K542" s="241">
        <f>ROUND(J542/100*I542,2)</f>
        <v>2850</v>
      </c>
      <c r="L542" s="241">
        <f>(I542+K542)</f>
        <v>14250</v>
      </c>
      <c r="M542" s="322"/>
      <c r="N542" s="245">
        <f t="shared" si="101"/>
        <v>8</v>
      </c>
    </row>
    <row r="543" spans="1:14" s="11" customFormat="1" ht="19.5" customHeight="1">
      <c r="A543" s="301" t="s">
        <v>1298</v>
      </c>
      <c r="B543" s="308" t="s">
        <v>814</v>
      </c>
      <c r="C543" s="276" t="s">
        <v>1447</v>
      </c>
      <c r="D543" s="277">
        <v>120</v>
      </c>
      <c r="E543" s="278">
        <v>8</v>
      </c>
      <c r="F543" s="239">
        <f>ROUND(D543*E543,2)</f>
        <v>960</v>
      </c>
      <c r="G543" s="27">
        <v>2</v>
      </c>
      <c r="H543" s="240">
        <f>ROUND(D543*G543,2)</f>
        <v>240</v>
      </c>
      <c r="I543" s="241">
        <f>(F543+H543)</f>
        <v>1200</v>
      </c>
      <c r="J543" s="241">
        <f>$J$13</f>
        <v>25</v>
      </c>
      <c r="K543" s="241">
        <f>ROUND(J543/100*I543,2)</f>
        <v>300</v>
      </c>
      <c r="L543" s="241">
        <f>(I543+K543)</f>
        <v>1500</v>
      </c>
      <c r="M543" s="322"/>
      <c r="N543" s="245">
        <f t="shared" si="101"/>
        <v>8</v>
      </c>
    </row>
    <row r="544" spans="1:15" s="8" customFormat="1" ht="18" customHeight="1">
      <c r="A544" s="79">
        <v>19</v>
      </c>
      <c r="B544" s="45" t="s">
        <v>607</v>
      </c>
      <c r="C544" s="58"/>
      <c r="D544" s="291"/>
      <c r="E544" s="95"/>
      <c r="F544" s="95"/>
      <c r="G544" s="292"/>
      <c r="H544" s="95"/>
      <c r="I544" s="242">
        <f>SUM(I546:I584)</f>
        <v>371140</v>
      </c>
      <c r="J544" s="242"/>
      <c r="K544" s="242">
        <f>SUM(K546:K584)</f>
        <v>92785</v>
      </c>
      <c r="L544" s="242">
        <f>SUM(L546:L584)</f>
        <v>463925</v>
      </c>
      <c r="M544" s="321">
        <f>L544/$C$631*100</f>
        <v>9.279</v>
      </c>
      <c r="N544" s="245">
        <f t="shared" si="101"/>
        <v>2</v>
      </c>
      <c r="O544" s="11"/>
    </row>
    <row r="545" spans="1:14" s="11" customFormat="1" ht="21" customHeight="1">
      <c r="A545" s="287" t="s">
        <v>1870</v>
      </c>
      <c r="B545" s="309" t="s">
        <v>707</v>
      </c>
      <c r="C545" s="276"/>
      <c r="D545" s="277"/>
      <c r="E545" s="278"/>
      <c r="F545" s="239"/>
      <c r="G545" s="284"/>
      <c r="H545" s="240"/>
      <c r="I545" s="241"/>
      <c r="J545" s="241"/>
      <c r="K545" s="241"/>
      <c r="L545" s="241"/>
      <c r="M545" s="322"/>
      <c r="N545" s="245">
        <f t="shared" si="101"/>
        <v>4</v>
      </c>
    </row>
    <row r="546" spans="1:14" s="11" customFormat="1" ht="80.25" customHeight="1">
      <c r="A546" s="303" t="s">
        <v>1299</v>
      </c>
      <c r="B546" s="310" t="s">
        <v>708</v>
      </c>
      <c r="C546" s="280" t="s">
        <v>1414</v>
      </c>
      <c r="D546" s="277">
        <v>20</v>
      </c>
      <c r="E546" s="278">
        <v>565</v>
      </c>
      <c r="F546" s="239">
        <f aca="true" t="shared" si="102" ref="F546:F584">ROUND(D546*E546,2)</f>
        <v>11300</v>
      </c>
      <c r="G546" s="293">
        <v>620</v>
      </c>
      <c r="H546" s="240">
        <f aca="true" t="shared" si="103" ref="H546:H584">ROUND(D546*G546,2)</f>
        <v>12400</v>
      </c>
      <c r="I546" s="241">
        <f aca="true" t="shared" si="104" ref="I546:I584">(F546+H546)</f>
        <v>23700</v>
      </c>
      <c r="J546" s="241">
        <f aca="true" t="shared" si="105" ref="J546:J584">$J$13</f>
        <v>25</v>
      </c>
      <c r="K546" s="241">
        <f aca="true" t="shared" si="106" ref="K546:K584">ROUND(J546/100*I546,2)</f>
        <v>5925</v>
      </c>
      <c r="L546" s="241">
        <f aca="true" t="shared" si="107" ref="L546:L584">(I546+K546)</f>
        <v>29625</v>
      </c>
      <c r="M546" s="322"/>
      <c r="N546" s="245">
        <f t="shared" si="101"/>
        <v>8</v>
      </c>
    </row>
    <row r="547" spans="1:14" s="11" customFormat="1" ht="80.25" customHeight="1">
      <c r="A547" s="303" t="s">
        <v>1300</v>
      </c>
      <c r="B547" s="310" t="s">
        <v>709</v>
      </c>
      <c r="C547" s="280" t="s">
        <v>1414</v>
      </c>
      <c r="D547" s="277">
        <v>20</v>
      </c>
      <c r="E547" s="278">
        <v>570</v>
      </c>
      <c r="F547" s="239">
        <f t="shared" si="102"/>
        <v>11400</v>
      </c>
      <c r="G547" s="293">
        <v>640</v>
      </c>
      <c r="H547" s="240">
        <f t="shared" si="103"/>
        <v>12800</v>
      </c>
      <c r="I547" s="241">
        <f t="shared" si="104"/>
        <v>24200</v>
      </c>
      <c r="J547" s="241">
        <f t="shared" si="105"/>
        <v>25</v>
      </c>
      <c r="K547" s="241">
        <f t="shared" si="106"/>
        <v>6050</v>
      </c>
      <c r="L547" s="241">
        <f t="shared" si="107"/>
        <v>30250</v>
      </c>
      <c r="M547" s="322"/>
      <c r="N547" s="245">
        <f t="shared" si="101"/>
        <v>8</v>
      </c>
    </row>
    <row r="548" spans="1:14" s="11" customFormat="1" ht="80.25" customHeight="1">
      <c r="A548" s="303" t="s">
        <v>1301</v>
      </c>
      <c r="B548" s="310" t="s">
        <v>712</v>
      </c>
      <c r="C548" s="280" t="s">
        <v>1414</v>
      </c>
      <c r="D548" s="277">
        <v>10</v>
      </c>
      <c r="E548" s="278">
        <v>570</v>
      </c>
      <c r="F548" s="239">
        <f t="shared" si="102"/>
        <v>5700</v>
      </c>
      <c r="G548" s="293">
        <v>640</v>
      </c>
      <c r="H548" s="240">
        <f t="shared" si="103"/>
        <v>6400</v>
      </c>
      <c r="I548" s="241">
        <f t="shared" si="104"/>
        <v>12100</v>
      </c>
      <c r="J548" s="241">
        <f t="shared" si="105"/>
        <v>25</v>
      </c>
      <c r="K548" s="241">
        <f t="shared" si="106"/>
        <v>3025</v>
      </c>
      <c r="L548" s="241">
        <f t="shared" si="107"/>
        <v>15125</v>
      </c>
      <c r="M548" s="322"/>
      <c r="N548" s="245">
        <f t="shared" si="101"/>
        <v>8</v>
      </c>
    </row>
    <row r="549" spans="1:14" s="11" customFormat="1" ht="80.25" customHeight="1">
      <c r="A549" s="303" t="s">
        <v>1302</v>
      </c>
      <c r="B549" s="310" t="s">
        <v>713</v>
      </c>
      <c r="C549" s="280" t="s">
        <v>1414</v>
      </c>
      <c r="D549" s="277">
        <v>10</v>
      </c>
      <c r="E549" s="278">
        <v>590</v>
      </c>
      <c r="F549" s="239">
        <f t="shared" si="102"/>
        <v>5900</v>
      </c>
      <c r="G549" s="293">
        <v>680</v>
      </c>
      <c r="H549" s="240">
        <f t="shared" si="103"/>
        <v>6800</v>
      </c>
      <c r="I549" s="241">
        <f t="shared" si="104"/>
        <v>12700</v>
      </c>
      <c r="J549" s="241">
        <f t="shared" si="105"/>
        <v>25</v>
      </c>
      <c r="K549" s="241">
        <f t="shared" si="106"/>
        <v>3175</v>
      </c>
      <c r="L549" s="241">
        <f t="shared" si="107"/>
        <v>15875</v>
      </c>
      <c r="M549" s="322"/>
      <c r="N549" s="245">
        <f t="shared" si="101"/>
        <v>8</v>
      </c>
    </row>
    <row r="550" spans="1:14" s="11" customFormat="1" ht="80.25" customHeight="1">
      <c r="A550" s="303" t="s">
        <v>1303</v>
      </c>
      <c r="B550" s="310" t="s">
        <v>714</v>
      </c>
      <c r="C550" s="280" t="s">
        <v>1414</v>
      </c>
      <c r="D550" s="277">
        <v>10</v>
      </c>
      <c r="E550" s="278">
        <v>655</v>
      </c>
      <c r="F550" s="239">
        <f t="shared" si="102"/>
        <v>6550</v>
      </c>
      <c r="G550" s="293">
        <v>992</v>
      </c>
      <c r="H550" s="240">
        <f t="shared" si="103"/>
        <v>9920</v>
      </c>
      <c r="I550" s="241">
        <f t="shared" si="104"/>
        <v>16470</v>
      </c>
      <c r="J550" s="241">
        <f t="shared" si="105"/>
        <v>25</v>
      </c>
      <c r="K550" s="241">
        <f t="shared" si="106"/>
        <v>4117.5</v>
      </c>
      <c r="L550" s="241">
        <f t="shared" si="107"/>
        <v>20587.5</v>
      </c>
      <c r="M550" s="322"/>
      <c r="N550" s="245">
        <f t="shared" si="101"/>
        <v>8</v>
      </c>
    </row>
    <row r="551" spans="1:14" s="11" customFormat="1" ht="80.25" customHeight="1">
      <c r="A551" s="303" t="s">
        <v>1304</v>
      </c>
      <c r="B551" s="310" t="s">
        <v>715</v>
      </c>
      <c r="C551" s="280" t="s">
        <v>1414</v>
      </c>
      <c r="D551" s="277">
        <v>10</v>
      </c>
      <c r="E551" s="278">
        <v>680</v>
      </c>
      <c r="F551" s="239">
        <f t="shared" si="102"/>
        <v>6800</v>
      </c>
      <c r="G551" s="293">
        <v>1100</v>
      </c>
      <c r="H551" s="240">
        <f t="shared" si="103"/>
        <v>11000</v>
      </c>
      <c r="I551" s="241">
        <f t="shared" si="104"/>
        <v>17800</v>
      </c>
      <c r="J551" s="241">
        <f t="shared" si="105"/>
        <v>25</v>
      </c>
      <c r="K551" s="241">
        <f t="shared" si="106"/>
        <v>4450</v>
      </c>
      <c r="L551" s="241">
        <f t="shared" si="107"/>
        <v>22250</v>
      </c>
      <c r="M551" s="322"/>
      <c r="N551" s="245">
        <f t="shared" si="101"/>
        <v>8</v>
      </c>
    </row>
    <row r="552" spans="1:14" s="11" customFormat="1" ht="90" customHeight="1">
      <c r="A552" s="303" t="s">
        <v>1305</v>
      </c>
      <c r="B552" s="310" t="s">
        <v>710</v>
      </c>
      <c r="C552" s="280" t="s">
        <v>1414</v>
      </c>
      <c r="D552" s="277">
        <v>10</v>
      </c>
      <c r="E552" s="278">
        <v>800</v>
      </c>
      <c r="F552" s="239">
        <f t="shared" si="102"/>
        <v>8000</v>
      </c>
      <c r="G552" s="293">
        <v>1400</v>
      </c>
      <c r="H552" s="240">
        <f t="shared" si="103"/>
        <v>14000</v>
      </c>
      <c r="I552" s="241">
        <f t="shared" si="104"/>
        <v>22000</v>
      </c>
      <c r="J552" s="241">
        <f t="shared" si="105"/>
        <v>25</v>
      </c>
      <c r="K552" s="241">
        <f t="shared" si="106"/>
        <v>5500</v>
      </c>
      <c r="L552" s="241">
        <f t="shared" si="107"/>
        <v>27500</v>
      </c>
      <c r="M552" s="322"/>
      <c r="N552" s="245">
        <f t="shared" si="101"/>
        <v>8</v>
      </c>
    </row>
    <row r="553" spans="1:14" s="11" customFormat="1" ht="94.5" customHeight="1">
      <c r="A553" s="303" t="s">
        <v>1306</v>
      </c>
      <c r="B553" s="310" t="s">
        <v>711</v>
      </c>
      <c r="C553" s="280" t="s">
        <v>1414</v>
      </c>
      <c r="D553" s="277">
        <v>10</v>
      </c>
      <c r="E553" s="278">
        <v>850</v>
      </c>
      <c r="F553" s="239">
        <f t="shared" si="102"/>
        <v>8500</v>
      </c>
      <c r="G553" s="293">
        <v>1600</v>
      </c>
      <c r="H553" s="240">
        <f t="shared" si="103"/>
        <v>16000</v>
      </c>
      <c r="I553" s="241">
        <f t="shared" si="104"/>
        <v>24500</v>
      </c>
      <c r="J553" s="241">
        <f t="shared" si="105"/>
        <v>25</v>
      </c>
      <c r="K553" s="241">
        <f t="shared" si="106"/>
        <v>6125</v>
      </c>
      <c r="L553" s="241">
        <f t="shared" si="107"/>
        <v>30625</v>
      </c>
      <c r="M553" s="322"/>
      <c r="N553" s="245">
        <f t="shared" si="101"/>
        <v>8</v>
      </c>
    </row>
    <row r="554" spans="1:14" s="11" customFormat="1" ht="27.75" customHeight="1">
      <c r="A554" s="287" t="s">
        <v>1871</v>
      </c>
      <c r="B554" s="309" t="s">
        <v>637</v>
      </c>
      <c r="C554" s="276"/>
      <c r="D554" s="282"/>
      <c r="E554" s="283"/>
      <c r="F554" s="239"/>
      <c r="G554" s="66"/>
      <c r="H554" s="240"/>
      <c r="I554" s="241"/>
      <c r="J554" s="241"/>
      <c r="K554" s="241"/>
      <c r="L554" s="241"/>
      <c r="M554" s="322"/>
      <c r="N554" s="245">
        <f t="shared" si="101"/>
        <v>4</v>
      </c>
    </row>
    <row r="555" spans="1:14" s="11" customFormat="1" ht="26.25" customHeight="1">
      <c r="A555" s="301" t="s">
        <v>1307</v>
      </c>
      <c r="B555" s="308" t="s">
        <v>638</v>
      </c>
      <c r="C555" s="280" t="s">
        <v>1529</v>
      </c>
      <c r="D555" s="277">
        <v>400</v>
      </c>
      <c r="E555" s="278">
        <v>6</v>
      </c>
      <c r="F555" s="239">
        <f t="shared" si="102"/>
        <v>2400</v>
      </c>
      <c r="G555" s="27">
        <v>8</v>
      </c>
      <c r="H555" s="240">
        <f t="shared" si="103"/>
        <v>3200</v>
      </c>
      <c r="I555" s="241">
        <f t="shared" si="104"/>
        <v>5600</v>
      </c>
      <c r="J555" s="241">
        <f t="shared" si="105"/>
        <v>25</v>
      </c>
      <c r="K555" s="241">
        <f t="shared" si="106"/>
        <v>1400</v>
      </c>
      <c r="L555" s="241">
        <f t="shared" si="107"/>
        <v>7000</v>
      </c>
      <c r="M555" s="322"/>
      <c r="N555" s="245">
        <f t="shared" si="101"/>
        <v>8</v>
      </c>
    </row>
    <row r="556" spans="1:14" s="11" customFormat="1" ht="26.25" customHeight="1">
      <c r="A556" s="301" t="s">
        <v>1308</v>
      </c>
      <c r="B556" s="308" t="s">
        <v>639</v>
      </c>
      <c r="C556" s="280" t="s">
        <v>1529</v>
      </c>
      <c r="D556" s="277">
        <v>400</v>
      </c>
      <c r="E556" s="278">
        <v>6</v>
      </c>
      <c r="F556" s="239">
        <f t="shared" si="102"/>
        <v>2400</v>
      </c>
      <c r="G556" s="27">
        <v>6</v>
      </c>
      <c r="H556" s="240">
        <f t="shared" si="103"/>
        <v>2400</v>
      </c>
      <c r="I556" s="241">
        <f t="shared" si="104"/>
        <v>4800</v>
      </c>
      <c r="J556" s="241">
        <f t="shared" si="105"/>
        <v>25</v>
      </c>
      <c r="K556" s="241">
        <f t="shared" si="106"/>
        <v>1200</v>
      </c>
      <c r="L556" s="241">
        <f t="shared" si="107"/>
        <v>6000</v>
      </c>
      <c r="M556" s="322"/>
      <c r="N556" s="245">
        <f t="shared" si="101"/>
        <v>8</v>
      </c>
    </row>
    <row r="557" spans="1:14" s="11" customFormat="1" ht="26.25" customHeight="1">
      <c r="A557" s="301" t="s">
        <v>1309</v>
      </c>
      <c r="B557" s="308" t="s">
        <v>640</v>
      </c>
      <c r="C557" s="280" t="s">
        <v>1398</v>
      </c>
      <c r="D557" s="277">
        <v>400</v>
      </c>
      <c r="E557" s="278">
        <v>30</v>
      </c>
      <c r="F557" s="239">
        <f t="shared" si="102"/>
        <v>12000</v>
      </c>
      <c r="G557" s="27">
        <v>62</v>
      </c>
      <c r="H557" s="240">
        <f t="shared" si="103"/>
        <v>24800</v>
      </c>
      <c r="I557" s="241">
        <f t="shared" si="104"/>
        <v>36800</v>
      </c>
      <c r="J557" s="241">
        <f t="shared" si="105"/>
        <v>25</v>
      </c>
      <c r="K557" s="241">
        <f t="shared" si="106"/>
        <v>9200</v>
      </c>
      <c r="L557" s="241">
        <f t="shared" si="107"/>
        <v>46000</v>
      </c>
      <c r="M557" s="322"/>
      <c r="N557" s="245">
        <f t="shared" si="101"/>
        <v>8</v>
      </c>
    </row>
    <row r="558" spans="1:14" s="11" customFormat="1" ht="26.25" customHeight="1">
      <c r="A558" s="301" t="s">
        <v>1310</v>
      </c>
      <c r="B558" s="308" t="s">
        <v>641</v>
      </c>
      <c r="C558" s="280" t="s">
        <v>1398</v>
      </c>
      <c r="D558" s="277">
        <v>30</v>
      </c>
      <c r="E558" s="278">
        <v>30</v>
      </c>
      <c r="F558" s="239">
        <f t="shared" si="102"/>
        <v>900</v>
      </c>
      <c r="G558" s="27">
        <v>37</v>
      </c>
      <c r="H558" s="240">
        <f t="shared" si="103"/>
        <v>1110</v>
      </c>
      <c r="I558" s="241">
        <f t="shared" si="104"/>
        <v>2010</v>
      </c>
      <c r="J558" s="241">
        <f t="shared" si="105"/>
        <v>25</v>
      </c>
      <c r="K558" s="241">
        <f t="shared" si="106"/>
        <v>502.5</v>
      </c>
      <c r="L558" s="241">
        <f t="shared" si="107"/>
        <v>2512.5</v>
      </c>
      <c r="M558" s="322"/>
      <c r="N558" s="245">
        <f t="shared" si="101"/>
        <v>8</v>
      </c>
    </row>
    <row r="559" spans="1:14" s="11" customFormat="1" ht="39" customHeight="1">
      <c r="A559" s="301" t="s">
        <v>1311</v>
      </c>
      <c r="B559" s="310" t="s">
        <v>642</v>
      </c>
      <c r="C559" s="280" t="s">
        <v>1399</v>
      </c>
      <c r="D559" s="277">
        <v>130</v>
      </c>
      <c r="E559" s="278">
        <v>50</v>
      </c>
      <c r="F559" s="239">
        <f t="shared" si="102"/>
        <v>6500</v>
      </c>
      <c r="G559" s="27">
        <v>240</v>
      </c>
      <c r="H559" s="240">
        <f t="shared" si="103"/>
        <v>31200</v>
      </c>
      <c r="I559" s="241">
        <f t="shared" si="104"/>
        <v>37700</v>
      </c>
      <c r="J559" s="241">
        <f t="shared" si="105"/>
        <v>25</v>
      </c>
      <c r="K559" s="241">
        <f t="shared" si="106"/>
        <v>9425</v>
      </c>
      <c r="L559" s="241">
        <f t="shared" si="107"/>
        <v>47125</v>
      </c>
      <c r="M559" s="322"/>
      <c r="N559" s="245">
        <f t="shared" si="101"/>
        <v>8</v>
      </c>
    </row>
    <row r="560" spans="1:14" s="11" customFormat="1" ht="39" customHeight="1">
      <c r="A560" s="301" t="s">
        <v>1312</v>
      </c>
      <c r="B560" s="308" t="s">
        <v>643</v>
      </c>
      <c r="C560" s="280" t="s">
        <v>1399</v>
      </c>
      <c r="D560" s="277">
        <v>10</v>
      </c>
      <c r="E560" s="278">
        <v>50</v>
      </c>
      <c r="F560" s="239">
        <f t="shared" si="102"/>
        <v>500</v>
      </c>
      <c r="G560" s="27">
        <v>240</v>
      </c>
      <c r="H560" s="240">
        <f t="shared" si="103"/>
        <v>2400</v>
      </c>
      <c r="I560" s="241">
        <f t="shared" si="104"/>
        <v>2900</v>
      </c>
      <c r="J560" s="241">
        <f t="shared" si="105"/>
        <v>25</v>
      </c>
      <c r="K560" s="241">
        <f t="shared" si="106"/>
        <v>725</v>
      </c>
      <c r="L560" s="241">
        <f t="shared" si="107"/>
        <v>3625</v>
      </c>
      <c r="M560" s="322"/>
      <c r="N560" s="245">
        <f t="shared" si="101"/>
        <v>8</v>
      </c>
    </row>
    <row r="561" spans="1:14" s="11" customFormat="1" ht="26.25" customHeight="1">
      <c r="A561" s="301" t="s">
        <v>1313</v>
      </c>
      <c r="B561" s="308" t="s">
        <v>644</v>
      </c>
      <c r="C561" s="280" t="s">
        <v>1399</v>
      </c>
      <c r="D561" s="277">
        <v>20</v>
      </c>
      <c r="E561" s="278">
        <v>50</v>
      </c>
      <c r="F561" s="239">
        <f t="shared" si="102"/>
        <v>1000</v>
      </c>
      <c r="G561" s="27">
        <v>160</v>
      </c>
      <c r="H561" s="240">
        <f t="shared" si="103"/>
        <v>3200</v>
      </c>
      <c r="I561" s="241">
        <f t="shared" si="104"/>
        <v>4200</v>
      </c>
      <c r="J561" s="241">
        <f t="shared" si="105"/>
        <v>25</v>
      </c>
      <c r="K561" s="241">
        <f t="shared" si="106"/>
        <v>1050</v>
      </c>
      <c r="L561" s="241">
        <f t="shared" si="107"/>
        <v>5250</v>
      </c>
      <c r="M561" s="322"/>
      <c r="N561" s="245">
        <f t="shared" si="101"/>
        <v>8</v>
      </c>
    </row>
    <row r="562" spans="1:14" s="11" customFormat="1" ht="36.75" customHeight="1">
      <c r="A562" s="301" t="s">
        <v>1314</v>
      </c>
      <c r="B562" s="308" t="s">
        <v>645</v>
      </c>
      <c r="C562" s="280" t="s">
        <v>1399</v>
      </c>
      <c r="D562" s="277">
        <v>10</v>
      </c>
      <c r="E562" s="278">
        <v>80</v>
      </c>
      <c r="F562" s="239">
        <f t="shared" si="102"/>
        <v>800</v>
      </c>
      <c r="G562" s="27">
        <v>390</v>
      </c>
      <c r="H562" s="240">
        <f t="shared" si="103"/>
        <v>3900</v>
      </c>
      <c r="I562" s="241">
        <f t="shared" si="104"/>
        <v>4700</v>
      </c>
      <c r="J562" s="241">
        <f t="shared" si="105"/>
        <v>25</v>
      </c>
      <c r="K562" s="241">
        <f t="shared" si="106"/>
        <v>1175</v>
      </c>
      <c r="L562" s="241">
        <f t="shared" si="107"/>
        <v>5875</v>
      </c>
      <c r="M562" s="322"/>
      <c r="N562" s="245">
        <f t="shared" si="101"/>
        <v>8</v>
      </c>
    </row>
    <row r="563" spans="1:14" s="11" customFormat="1" ht="26.25" customHeight="1">
      <c r="A563" s="301" t="s">
        <v>1315</v>
      </c>
      <c r="B563" s="308" t="s">
        <v>646</v>
      </c>
      <c r="C563" s="280" t="s">
        <v>1399</v>
      </c>
      <c r="D563" s="277">
        <v>20</v>
      </c>
      <c r="E563" s="278">
        <v>25</v>
      </c>
      <c r="F563" s="239">
        <f t="shared" si="102"/>
        <v>500</v>
      </c>
      <c r="G563" s="27">
        <v>150</v>
      </c>
      <c r="H563" s="240">
        <f t="shared" si="103"/>
        <v>3000</v>
      </c>
      <c r="I563" s="241">
        <f t="shared" si="104"/>
        <v>3500</v>
      </c>
      <c r="J563" s="241">
        <f t="shared" si="105"/>
        <v>25</v>
      </c>
      <c r="K563" s="241">
        <f t="shared" si="106"/>
        <v>875</v>
      </c>
      <c r="L563" s="241">
        <f t="shared" si="107"/>
        <v>4375</v>
      </c>
      <c r="M563" s="322"/>
      <c r="N563" s="245">
        <f t="shared" si="101"/>
        <v>8</v>
      </c>
    </row>
    <row r="564" spans="1:14" s="11" customFormat="1" ht="39" customHeight="1">
      <c r="A564" s="301" t="s">
        <v>1316</v>
      </c>
      <c r="B564" s="308" t="s">
        <v>647</v>
      </c>
      <c r="C564" s="280" t="s">
        <v>1399</v>
      </c>
      <c r="D564" s="277">
        <v>10</v>
      </c>
      <c r="E564" s="278">
        <v>25</v>
      </c>
      <c r="F564" s="239">
        <f t="shared" si="102"/>
        <v>250</v>
      </c>
      <c r="G564" s="27">
        <v>125</v>
      </c>
      <c r="H564" s="240">
        <f t="shared" si="103"/>
        <v>1250</v>
      </c>
      <c r="I564" s="241">
        <f t="shared" si="104"/>
        <v>1500</v>
      </c>
      <c r="J564" s="241">
        <f t="shared" si="105"/>
        <v>25</v>
      </c>
      <c r="K564" s="241">
        <f t="shared" si="106"/>
        <v>375</v>
      </c>
      <c r="L564" s="241">
        <f t="shared" si="107"/>
        <v>1875</v>
      </c>
      <c r="M564" s="322"/>
      <c r="N564" s="245">
        <f t="shared" si="101"/>
        <v>8</v>
      </c>
    </row>
    <row r="565" spans="1:14" s="11" customFormat="1" ht="28.5" customHeight="1">
      <c r="A565" s="301" t="s">
        <v>1317</v>
      </c>
      <c r="B565" s="308" t="s">
        <v>648</v>
      </c>
      <c r="C565" s="280" t="s">
        <v>1399</v>
      </c>
      <c r="D565" s="277">
        <v>10</v>
      </c>
      <c r="E565" s="278">
        <v>25</v>
      </c>
      <c r="F565" s="239">
        <f t="shared" si="102"/>
        <v>250</v>
      </c>
      <c r="G565" s="27">
        <v>85</v>
      </c>
      <c r="H565" s="240">
        <f t="shared" si="103"/>
        <v>850</v>
      </c>
      <c r="I565" s="241">
        <f t="shared" si="104"/>
        <v>1100</v>
      </c>
      <c r="J565" s="241">
        <f t="shared" si="105"/>
        <v>25</v>
      </c>
      <c r="K565" s="241">
        <f t="shared" si="106"/>
        <v>275</v>
      </c>
      <c r="L565" s="241">
        <f t="shared" si="107"/>
        <v>1375</v>
      </c>
      <c r="M565" s="322"/>
      <c r="N565" s="245">
        <f t="shared" si="101"/>
        <v>8</v>
      </c>
    </row>
    <row r="566" spans="1:14" s="11" customFormat="1" ht="28.5" customHeight="1">
      <c r="A566" s="301" t="s">
        <v>1318</v>
      </c>
      <c r="B566" s="308" t="s">
        <v>649</v>
      </c>
      <c r="C566" s="280" t="s">
        <v>1399</v>
      </c>
      <c r="D566" s="277">
        <v>30</v>
      </c>
      <c r="E566" s="278">
        <v>25</v>
      </c>
      <c r="F566" s="239">
        <f t="shared" si="102"/>
        <v>750</v>
      </c>
      <c r="G566" s="27">
        <v>105</v>
      </c>
      <c r="H566" s="240">
        <f t="shared" si="103"/>
        <v>3150</v>
      </c>
      <c r="I566" s="241">
        <f t="shared" si="104"/>
        <v>3900</v>
      </c>
      <c r="J566" s="241">
        <f t="shared" si="105"/>
        <v>25</v>
      </c>
      <c r="K566" s="241">
        <f t="shared" si="106"/>
        <v>975</v>
      </c>
      <c r="L566" s="241">
        <f t="shared" si="107"/>
        <v>4875</v>
      </c>
      <c r="M566" s="322"/>
      <c r="N566" s="245">
        <f t="shared" si="101"/>
        <v>8</v>
      </c>
    </row>
    <row r="567" spans="1:14" s="11" customFormat="1" ht="38.25" customHeight="1">
      <c r="A567" s="301" t="s">
        <v>1319</v>
      </c>
      <c r="B567" s="308" t="s">
        <v>650</v>
      </c>
      <c r="C567" s="280" t="s">
        <v>1399</v>
      </c>
      <c r="D567" s="277">
        <v>30</v>
      </c>
      <c r="E567" s="278">
        <v>25</v>
      </c>
      <c r="F567" s="239">
        <f t="shared" si="102"/>
        <v>750</v>
      </c>
      <c r="G567" s="27">
        <v>140</v>
      </c>
      <c r="H567" s="240">
        <f t="shared" si="103"/>
        <v>4200</v>
      </c>
      <c r="I567" s="241">
        <f t="shared" si="104"/>
        <v>4950</v>
      </c>
      <c r="J567" s="241">
        <f t="shared" si="105"/>
        <v>25</v>
      </c>
      <c r="K567" s="241">
        <f t="shared" si="106"/>
        <v>1237.5</v>
      </c>
      <c r="L567" s="241">
        <f t="shared" si="107"/>
        <v>6187.5</v>
      </c>
      <c r="M567" s="322"/>
      <c r="N567" s="245">
        <f t="shared" si="101"/>
        <v>8</v>
      </c>
    </row>
    <row r="568" spans="1:14" s="11" customFormat="1" ht="38.25" customHeight="1">
      <c r="A568" s="301" t="s">
        <v>1320</v>
      </c>
      <c r="B568" s="308" t="s">
        <v>651</v>
      </c>
      <c r="C568" s="280" t="s">
        <v>1399</v>
      </c>
      <c r="D568" s="277">
        <v>30</v>
      </c>
      <c r="E568" s="278">
        <v>25</v>
      </c>
      <c r="F568" s="239">
        <f t="shared" si="102"/>
        <v>750</v>
      </c>
      <c r="G568" s="27">
        <v>180</v>
      </c>
      <c r="H568" s="240">
        <f t="shared" si="103"/>
        <v>5400</v>
      </c>
      <c r="I568" s="241">
        <f t="shared" si="104"/>
        <v>6150</v>
      </c>
      <c r="J568" s="241">
        <f t="shared" si="105"/>
        <v>25</v>
      </c>
      <c r="K568" s="241">
        <f t="shared" si="106"/>
        <v>1537.5</v>
      </c>
      <c r="L568" s="241">
        <f t="shared" si="107"/>
        <v>7687.5</v>
      </c>
      <c r="M568" s="322"/>
      <c r="N568" s="245">
        <f t="shared" si="101"/>
        <v>8</v>
      </c>
    </row>
    <row r="569" spans="1:14" s="11" customFormat="1" ht="38.25" customHeight="1">
      <c r="A569" s="301" t="s">
        <v>1321</v>
      </c>
      <c r="B569" s="308" t="s">
        <v>652</v>
      </c>
      <c r="C569" s="280" t="s">
        <v>1399</v>
      </c>
      <c r="D569" s="277">
        <v>10</v>
      </c>
      <c r="E569" s="278">
        <v>70</v>
      </c>
      <c r="F569" s="239">
        <f t="shared" si="102"/>
        <v>700</v>
      </c>
      <c r="G569" s="27">
        <v>160</v>
      </c>
      <c r="H569" s="240">
        <f t="shared" si="103"/>
        <v>1600</v>
      </c>
      <c r="I569" s="241">
        <f t="shared" si="104"/>
        <v>2300</v>
      </c>
      <c r="J569" s="241">
        <f t="shared" si="105"/>
        <v>25</v>
      </c>
      <c r="K569" s="241">
        <f t="shared" si="106"/>
        <v>575</v>
      </c>
      <c r="L569" s="241">
        <f t="shared" si="107"/>
        <v>2875</v>
      </c>
      <c r="M569" s="322"/>
      <c r="N569" s="245">
        <f t="shared" si="101"/>
        <v>8</v>
      </c>
    </row>
    <row r="570" spans="1:14" s="11" customFormat="1" ht="38.25" customHeight="1">
      <c r="A570" s="301" t="s">
        <v>1322</v>
      </c>
      <c r="B570" s="308" t="s">
        <v>653</v>
      </c>
      <c r="C570" s="280" t="s">
        <v>1399</v>
      </c>
      <c r="D570" s="277">
        <v>10</v>
      </c>
      <c r="E570" s="278">
        <v>70</v>
      </c>
      <c r="F570" s="239">
        <f t="shared" si="102"/>
        <v>700</v>
      </c>
      <c r="G570" s="27">
        <v>200</v>
      </c>
      <c r="H570" s="240">
        <f t="shared" si="103"/>
        <v>2000</v>
      </c>
      <c r="I570" s="241">
        <f t="shared" si="104"/>
        <v>2700</v>
      </c>
      <c r="J570" s="241">
        <f t="shared" si="105"/>
        <v>25</v>
      </c>
      <c r="K570" s="241">
        <f t="shared" si="106"/>
        <v>675</v>
      </c>
      <c r="L570" s="241">
        <f t="shared" si="107"/>
        <v>3375</v>
      </c>
      <c r="M570" s="322"/>
      <c r="N570" s="245">
        <f t="shared" si="101"/>
        <v>8</v>
      </c>
    </row>
    <row r="571" spans="1:14" s="11" customFormat="1" ht="26.25" customHeight="1">
      <c r="A571" s="301" t="s">
        <v>1323</v>
      </c>
      <c r="B571" s="308" t="s">
        <v>654</v>
      </c>
      <c r="C571" s="280" t="s">
        <v>1399</v>
      </c>
      <c r="D571" s="277">
        <v>10</v>
      </c>
      <c r="E571" s="278">
        <v>25</v>
      </c>
      <c r="F571" s="239">
        <f t="shared" si="102"/>
        <v>250</v>
      </c>
      <c r="G571" s="27">
        <v>80</v>
      </c>
      <c r="H571" s="240">
        <f t="shared" si="103"/>
        <v>800</v>
      </c>
      <c r="I571" s="241">
        <f t="shared" si="104"/>
        <v>1050</v>
      </c>
      <c r="J571" s="241">
        <f t="shared" si="105"/>
        <v>25</v>
      </c>
      <c r="K571" s="241">
        <f t="shared" si="106"/>
        <v>262.5</v>
      </c>
      <c r="L571" s="241">
        <f t="shared" si="107"/>
        <v>1312.5</v>
      </c>
      <c r="M571" s="322"/>
      <c r="N571" s="245">
        <f t="shared" si="101"/>
        <v>8</v>
      </c>
    </row>
    <row r="572" spans="1:14" s="11" customFormat="1" ht="26.25" customHeight="1">
      <c r="A572" s="301" t="s">
        <v>1324</v>
      </c>
      <c r="B572" s="308" t="s">
        <v>655</v>
      </c>
      <c r="C572" s="280" t="s">
        <v>1399</v>
      </c>
      <c r="D572" s="277">
        <v>10</v>
      </c>
      <c r="E572" s="278">
        <v>100</v>
      </c>
      <c r="F572" s="239">
        <f t="shared" si="102"/>
        <v>1000</v>
      </c>
      <c r="G572" s="27">
        <v>600</v>
      </c>
      <c r="H572" s="240">
        <f t="shared" si="103"/>
        <v>6000</v>
      </c>
      <c r="I572" s="241">
        <f t="shared" si="104"/>
        <v>7000</v>
      </c>
      <c r="J572" s="241">
        <f t="shared" si="105"/>
        <v>25</v>
      </c>
      <c r="K572" s="241">
        <f t="shared" si="106"/>
        <v>1750</v>
      </c>
      <c r="L572" s="241">
        <f t="shared" si="107"/>
        <v>8750</v>
      </c>
      <c r="M572" s="322"/>
      <c r="N572" s="245">
        <f t="shared" si="101"/>
        <v>8</v>
      </c>
    </row>
    <row r="573" spans="1:14" s="11" customFormat="1" ht="26.25" customHeight="1">
      <c r="A573" s="301" t="s">
        <v>1325</v>
      </c>
      <c r="B573" s="308" t="s">
        <v>656</v>
      </c>
      <c r="C573" s="280" t="s">
        <v>1399</v>
      </c>
      <c r="D573" s="277">
        <v>20</v>
      </c>
      <c r="E573" s="278">
        <v>120</v>
      </c>
      <c r="F573" s="239">
        <f t="shared" si="102"/>
        <v>2400</v>
      </c>
      <c r="G573" s="27">
        <v>1100</v>
      </c>
      <c r="H573" s="240">
        <f t="shared" si="103"/>
        <v>22000</v>
      </c>
      <c r="I573" s="241">
        <f t="shared" si="104"/>
        <v>24400</v>
      </c>
      <c r="J573" s="241">
        <f t="shared" si="105"/>
        <v>25</v>
      </c>
      <c r="K573" s="241">
        <f t="shared" si="106"/>
        <v>6100</v>
      </c>
      <c r="L573" s="241">
        <f t="shared" si="107"/>
        <v>30500</v>
      </c>
      <c r="M573" s="322"/>
      <c r="N573" s="245">
        <f t="shared" si="101"/>
        <v>8</v>
      </c>
    </row>
    <row r="574" spans="1:14" s="11" customFormat="1" ht="26.25" customHeight="1">
      <c r="A574" s="301" t="s">
        <v>1326</v>
      </c>
      <c r="B574" s="308" t="s">
        <v>657</v>
      </c>
      <c r="C574" s="280" t="s">
        <v>1399</v>
      </c>
      <c r="D574" s="277">
        <v>20</v>
      </c>
      <c r="E574" s="278">
        <v>40</v>
      </c>
      <c r="F574" s="239">
        <f t="shared" si="102"/>
        <v>800</v>
      </c>
      <c r="G574" s="27">
        <v>260</v>
      </c>
      <c r="H574" s="240">
        <f t="shared" si="103"/>
        <v>5200</v>
      </c>
      <c r="I574" s="241">
        <f t="shared" si="104"/>
        <v>6000</v>
      </c>
      <c r="J574" s="241">
        <f t="shared" si="105"/>
        <v>25</v>
      </c>
      <c r="K574" s="241">
        <f t="shared" si="106"/>
        <v>1500</v>
      </c>
      <c r="L574" s="241">
        <f t="shared" si="107"/>
        <v>7500</v>
      </c>
      <c r="M574" s="322"/>
      <c r="N574" s="245">
        <f t="shared" si="101"/>
        <v>8</v>
      </c>
    </row>
    <row r="575" spans="1:14" s="11" customFormat="1" ht="26.25" customHeight="1">
      <c r="A575" s="301" t="s">
        <v>1327</v>
      </c>
      <c r="B575" s="308" t="s">
        <v>658</v>
      </c>
      <c r="C575" s="280" t="s">
        <v>1399</v>
      </c>
      <c r="D575" s="277">
        <v>40</v>
      </c>
      <c r="E575" s="278">
        <v>40</v>
      </c>
      <c r="F575" s="239">
        <f t="shared" si="102"/>
        <v>1600</v>
      </c>
      <c r="G575" s="27">
        <v>280</v>
      </c>
      <c r="H575" s="240">
        <f t="shared" si="103"/>
        <v>11200</v>
      </c>
      <c r="I575" s="241">
        <f t="shared" si="104"/>
        <v>12800</v>
      </c>
      <c r="J575" s="241">
        <f t="shared" si="105"/>
        <v>25</v>
      </c>
      <c r="K575" s="241">
        <f t="shared" si="106"/>
        <v>3200</v>
      </c>
      <c r="L575" s="241">
        <f t="shared" si="107"/>
        <v>16000</v>
      </c>
      <c r="M575" s="322"/>
      <c r="N575" s="245">
        <f t="shared" si="101"/>
        <v>8</v>
      </c>
    </row>
    <row r="576" spans="1:14" s="11" customFormat="1" ht="26.25" customHeight="1">
      <c r="A576" s="301" t="s">
        <v>1328</v>
      </c>
      <c r="B576" s="308" t="s">
        <v>659</v>
      </c>
      <c r="C576" s="280" t="s">
        <v>1413</v>
      </c>
      <c r="D576" s="277">
        <v>20</v>
      </c>
      <c r="E576" s="278">
        <v>40</v>
      </c>
      <c r="F576" s="239">
        <f t="shared" si="102"/>
        <v>800</v>
      </c>
      <c r="G576" s="27">
        <v>250</v>
      </c>
      <c r="H576" s="240">
        <f t="shared" si="103"/>
        <v>5000</v>
      </c>
      <c r="I576" s="241">
        <f t="shared" si="104"/>
        <v>5800</v>
      </c>
      <c r="J576" s="241">
        <f t="shared" si="105"/>
        <v>25</v>
      </c>
      <c r="K576" s="241">
        <f t="shared" si="106"/>
        <v>1450</v>
      </c>
      <c r="L576" s="241">
        <f t="shared" si="107"/>
        <v>7250</v>
      </c>
      <c r="M576" s="322"/>
      <c r="N576" s="245">
        <f t="shared" si="101"/>
        <v>8</v>
      </c>
    </row>
    <row r="577" spans="1:14" s="11" customFormat="1" ht="26.25" customHeight="1">
      <c r="A577" s="301" t="s">
        <v>1329</v>
      </c>
      <c r="B577" s="308" t="s">
        <v>660</v>
      </c>
      <c r="C577" s="280" t="s">
        <v>1414</v>
      </c>
      <c r="D577" s="277">
        <v>10</v>
      </c>
      <c r="E577" s="278">
        <v>150</v>
      </c>
      <c r="F577" s="239">
        <f t="shared" si="102"/>
        <v>1500</v>
      </c>
      <c r="G577" s="27">
        <v>300</v>
      </c>
      <c r="H577" s="240">
        <f t="shared" si="103"/>
        <v>3000</v>
      </c>
      <c r="I577" s="241">
        <f t="shared" si="104"/>
        <v>4500</v>
      </c>
      <c r="J577" s="241">
        <f t="shared" si="105"/>
        <v>25</v>
      </c>
      <c r="K577" s="241">
        <f t="shared" si="106"/>
        <v>1125</v>
      </c>
      <c r="L577" s="241">
        <f t="shared" si="107"/>
        <v>5625</v>
      </c>
      <c r="M577" s="322"/>
      <c r="N577" s="245">
        <f t="shared" si="101"/>
        <v>8</v>
      </c>
    </row>
    <row r="578" spans="1:14" s="11" customFormat="1" ht="26.25" customHeight="1">
      <c r="A578" s="301" t="s">
        <v>1330</v>
      </c>
      <c r="B578" s="308" t="s">
        <v>661</v>
      </c>
      <c r="C578" s="280" t="s">
        <v>1414</v>
      </c>
      <c r="D578" s="277">
        <v>10</v>
      </c>
      <c r="E578" s="278">
        <v>120</v>
      </c>
      <c r="F578" s="239">
        <f t="shared" si="102"/>
        <v>1200</v>
      </c>
      <c r="G578" s="27">
        <v>95</v>
      </c>
      <c r="H578" s="240">
        <f t="shared" si="103"/>
        <v>950</v>
      </c>
      <c r="I578" s="241">
        <f t="shared" si="104"/>
        <v>2150</v>
      </c>
      <c r="J578" s="241">
        <f t="shared" si="105"/>
        <v>25</v>
      </c>
      <c r="K578" s="241">
        <f t="shared" si="106"/>
        <v>537.5</v>
      </c>
      <c r="L578" s="241">
        <f t="shared" si="107"/>
        <v>2687.5</v>
      </c>
      <c r="M578" s="322"/>
      <c r="N578" s="245">
        <f t="shared" si="101"/>
        <v>8</v>
      </c>
    </row>
    <row r="579" spans="1:14" s="11" customFormat="1" ht="26.25" customHeight="1">
      <c r="A579" s="301" t="s">
        <v>1331</v>
      </c>
      <c r="B579" s="308" t="s">
        <v>662</v>
      </c>
      <c r="C579" s="280" t="s">
        <v>1414</v>
      </c>
      <c r="D579" s="277">
        <v>10</v>
      </c>
      <c r="E579" s="278">
        <v>180</v>
      </c>
      <c r="F579" s="239">
        <f t="shared" si="102"/>
        <v>1800</v>
      </c>
      <c r="G579" s="27">
        <v>200</v>
      </c>
      <c r="H579" s="240">
        <f t="shared" si="103"/>
        <v>2000</v>
      </c>
      <c r="I579" s="241">
        <f t="shared" si="104"/>
        <v>3800</v>
      </c>
      <c r="J579" s="241">
        <f t="shared" si="105"/>
        <v>25</v>
      </c>
      <c r="K579" s="241">
        <f t="shared" si="106"/>
        <v>950</v>
      </c>
      <c r="L579" s="241">
        <f t="shared" si="107"/>
        <v>4750</v>
      </c>
      <c r="M579" s="322"/>
      <c r="N579" s="245">
        <f t="shared" si="101"/>
        <v>8</v>
      </c>
    </row>
    <row r="580" spans="1:14" s="11" customFormat="1" ht="26.25" customHeight="1">
      <c r="A580" s="301" t="s">
        <v>1332</v>
      </c>
      <c r="B580" s="308" t="s">
        <v>663</v>
      </c>
      <c r="C580" s="280" t="s">
        <v>1414</v>
      </c>
      <c r="D580" s="277">
        <v>10</v>
      </c>
      <c r="E580" s="278">
        <v>120</v>
      </c>
      <c r="F580" s="239">
        <f t="shared" si="102"/>
        <v>1200</v>
      </c>
      <c r="G580" s="27">
        <v>220</v>
      </c>
      <c r="H580" s="240">
        <f t="shared" si="103"/>
        <v>2200</v>
      </c>
      <c r="I580" s="241">
        <f t="shared" si="104"/>
        <v>3400</v>
      </c>
      <c r="J580" s="241">
        <f t="shared" si="105"/>
        <v>25</v>
      </c>
      <c r="K580" s="241">
        <f t="shared" si="106"/>
        <v>850</v>
      </c>
      <c r="L580" s="241">
        <f t="shared" si="107"/>
        <v>4250</v>
      </c>
      <c r="M580" s="322"/>
      <c r="N580" s="245">
        <f t="shared" si="101"/>
        <v>8</v>
      </c>
    </row>
    <row r="581" spans="1:14" s="11" customFormat="1" ht="26.25" customHeight="1">
      <c r="A581" s="301" t="s">
        <v>1333</v>
      </c>
      <c r="B581" s="308" t="s">
        <v>664</v>
      </c>
      <c r="C581" s="280" t="s">
        <v>1480</v>
      </c>
      <c r="D581" s="277">
        <v>10</v>
      </c>
      <c r="E581" s="278">
        <v>250</v>
      </c>
      <c r="F581" s="239">
        <f t="shared" si="102"/>
        <v>2500</v>
      </c>
      <c r="G581" s="27">
        <v>280</v>
      </c>
      <c r="H581" s="240">
        <f t="shared" si="103"/>
        <v>2800</v>
      </c>
      <c r="I581" s="241">
        <f t="shared" si="104"/>
        <v>5300</v>
      </c>
      <c r="J581" s="241">
        <f t="shared" si="105"/>
        <v>25</v>
      </c>
      <c r="K581" s="241">
        <f t="shared" si="106"/>
        <v>1325</v>
      </c>
      <c r="L581" s="241">
        <f t="shared" si="107"/>
        <v>6625</v>
      </c>
      <c r="M581" s="322"/>
      <c r="N581" s="245">
        <f t="shared" si="101"/>
        <v>8</v>
      </c>
    </row>
    <row r="582" spans="1:14" s="11" customFormat="1" ht="26.25" customHeight="1">
      <c r="A582" s="301" t="s">
        <v>1334</v>
      </c>
      <c r="B582" s="308" t="s">
        <v>665</v>
      </c>
      <c r="C582" s="280" t="s">
        <v>1480</v>
      </c>
      <c r="D582" s="277">
        <v>10</v>
      </c>
      <c r="E582" s="278">
        <v>450</v>
      </c>
      <c r="F582" s="239">
        <f t="shared" si="102"/>
        <v>4500</v>
      </c>
      <c r="G582" s="27">
        <v>400</v>
      </c>
      <c r="H582" s="240">
        <f t="shared" si="103"/>
        <v>4000</v>
      </c>
      <c r="I582" s="241">
        <f t="shared" si="104"/>
        <v>8500</v>
      </c>
      <c r="J582" s="241">
        <f t="shared" si="105"/>
        <v>25</v>
      </c>
      <c r="K582" s="241">
        <f t="shared" si="106"/>
        <v>2125</v>
      </c>
      <c r="L582" s="241">
        <f t="shared" si="107"/>
        <v>10625</v>
      </c>
      <c r="M582" s="322"/>
      <c r="N582" s="245">
        <f t="shared" si="101"/>
        <v>8</v>
      </c>
    </row>
    <row r="583" spans="1:14" s="11" customFormat="1" ht="26.25" customHeight="1">
      <c r="A583" s="301" t="s">
        <v>1335</v>
      </c>
      <c r="B583" s="308" t="s">
        <v>666</v>
      </c>
      <c r="C583" s="280" t="s">
        <v>1480</v>
      </c>
      <c r="D583" s="277">
        <v>10</v>
      </c>
      <c r="E583" s="278">
        <v>500</v>
      </c>
      <c r="F583" s="239">
        <f t="shared" si="102"/>
        <v>5000</v>
      </c>
      <c r="G583" s="27">
        <v>300</v>
      </c>
      <c r="H583" s="240">
        <f t="shared" si="103"/>
        <v>3000</v>
      </c>
      <c r="I583" s="241">
        <f t="shared" si="104"/>
        <v>8000</v>
      </c>
      <c r="J583" s="241">
        <f t="shared" si="105"/>
        <v>25</v>
      </c>
      <c r="K583" s="241">
        <f t="shared" si="106"/>
        <v>2000</v>
      </c>
      <c r="L583" s="241">
        <f t="shared" si="107"/>
        <v>10000</v>
      </c>
      <c r="M583" s="322"/>
      <c r="N583" s="245">
        <f t="shared" si="101"/>
        <v>8</v>
      </c>
    </row>
    <row r="584" spans="1:14" s="11" customFormat="1" ht="21" customHeight="1">
      <c r="A584" s="301" t="s">
        <v>1336</v>
      </c>
      <c r="B584" s="308" t="s">
        <v>718</v>
      </c>
      <c r="C584" s="280" t="s">
        <v>1480</v>
      </c>
      <c r="D584" s="277">
        <v>10</v>
      </c>
      <c r="E584" s="278">
        <v>10</v>
      </c>
      <c r="F584" s="239">
        <f t="shared" si="102"/>
        <v>100</v>
      </c>
      <c r="G584" s="34">
        <v>6</v>
      </c>
      <c r="H584" s="240">
        <f t="shared" si="103"/>
        <v>60</v>
      </c>
      <c r="I584" s="241">
        <f t="shared" si="104"/>
        <v>160</v>
      </c>
      <c r="J584" s="241">
        <f t="shared" si="105"/>
        <v>25</v>
      </c>
      <c r="K584" s="241">
        <f t="shared" si="106"/>
        <v>40</v>
      </c>
      <c r="L584" s="241">
        <f t="shared" si="107"/>
        <v>200</v>
      </c>
      <c r="M584" s="322"/>
      <c r="N584" s="245">
        <f t="shared" si="101"/>
        <v>8</v>
      </c>
    </row>
    <row r="585" spans="1:15" s="8" customFormat="1" ht="18" customHeight="1">
      <c r="A585" s="79">
        <v>20</v>
      </c>
      <c r="B585" s="45" t="s">
        <v>1380</v>
      </c>
      <c r="C585" s="58"/>
      <c r="D585" s="291"/>
      <c r="E585" s="95"/>
      <c r="F585" s="95"/>
      <c r="G585" s="28"/>
      <c r="H585" s="95"/>
      <c r="I585" s="242">
        <f>SUM(I587:I622)</f>
        <v>269449.96</v>
      </c>
      <c r="J585" s="242"/>
      <c r="K585" s="242">
        <f>SUM(K587:K622)</f>
        <v>67362.49</v>
      </c>
      <c r="L585" s="242">
        <f>SUM(L587:L622)</f>
        <v>336812.45</v>
      </c>
      <c r="M585" s="321">
        <f>L585/$C$631*100</f>
        <v>6.736</v>
      </c>
      <c r="N585" s="245">
        <f t="shared" si="101"/>
        <v>2</v>
      </c>
      <c r="O585" s="11"/>
    </row>
    <row r="586" spans="1:14" s="11" customFormat="1" ht="21" customHeight="1">
      <c r="A586" s="287" t="s">
        <v>499</v>
      </c>
      <c r="B586" s="309" t="s">
        <v>1786</v>
      </c>
      <c r="C586" s="276"/>
      <c r="D586" s="277"/>
      <c r="E586" s="278"/>
      <c r="F586" s="239"/>
      <c r="G586" s="284"/>
      <c r="H586" s="240"/>
      <c r="I586" s="241"/>
      <c r="J586" s="241"/>
      <c r="K586" s="241"/>
      <c r="L586" s="241"/>
      <c r="M586" s="322"/>
      <c r="N586" s="245">
        <f t="shared" si="101"/>
        <v>5</v>
      </c>
    </row>
    <row r="587" spans="1:14" s="11" customFormat="1" ht="26.25" customHeight="1">
      <c r="A587" s="301" t="s">
        <v>1337</v>
      </c>
      <c r="B587" s="308" t="s">
        <v>1478</v>
      </c>
      <c r="C587" s="276" t="s">
        <v>1398</v>
      </c>
      <c r="D587" s="277">
        <v>18</v>
      </c>
      <c r="E587" s="278">
        <v>150</v>
      </c>
      <c r="F587" s="239">
        <f aca="true" t="shared" si="108" ref="F587:F622">ROUND(D587*E587,2)</f>
        <v>2700</v>
      </c>
      <c r="G587" s="101">
        <v>1800</v>
      </c>
      <c r="H587" s="240">
        <f aca="true" t="shared" si="109" ref="H587:H622">ROUND(D587*G587,2)</f>
        <v>32400</v>
      </c>
      <c r="I587" s="241">
        <f aca="true" t="shared" si="110" ref="I587:I622">(F587+H587)</f>
        <v>35100</v>
      </c>
      <c r="J587" s="241">
        <f aca="true" t="shared" si="111" ref="J587:J625">$J$13</f>
        <v>25</v>
      </c>
      <c r="K587" s="241">
        <f aca="true" t="shared" si="112" ref="K587:K622">ROUND(J587/100*I587,2)</f>
        <v>8775</v>
      </c>
      <c r="L587" s="241">
        <f aca="true" t="shared" si="113" ref="L587:L622">(I587+K587)</f>
        <v>43875</v>
      </c>
      <c r="M587" s="322"/>
      <c r="N587" s="245">
        <f t="shared" si="101"/>
        <v>8</v>
      </c>
    </row>
    <row r="588" spans="1:14" s="11" customFormat="1" ht="26.25" customHeight="1">
      <c r="A588" s="301" t="s">
        <v>1338</v>
      </c>
      <c r="B588" s="308" t="s">
        <v>1479</v>
      </c>
      <c r="C588" s="276" t="s">
        <v>1398</v>
      </c>
      <c r="D588" s="277">
        <v>15</v>
      </c>
      <c r="E588" s="278">
        <v>150</v>
      </c>
      <c r="F588" s="239">
        <f t="shared" si="108"/>
        <v>2250</v>
      </c>
      <c r="G588" s="27">
        <v>1000</v>
      </c>
      <c r="H588" s="240">
        <f t="shared" si="109"/>
        <v>15000</v>
      </c>
      <c r="I588" s="241">
        <f t="shared" si="110"/>
        <v>17250</v>
      </c>
      <c r="J588" s="241">
        <f t="shared" si="111"/>
        <v>25</v>
      </c>
      <c r="K588" s="241">
        <f t="shared" si="112"/>
        <v>4312.5</v>
      </c>
      <c r="L588" s="241">
        <f t="shared" si="113"/>
        <v>21562.5</v>
      </c>
      <c r="M588" s="322"/>
      <c r="N588" s="245">
        <f aca="true" t="shared" si="114" ref="N588:N631">LEN(A588)</f>
        <v>8</v>
      </c>
    </row>
    <row r="589" spans="1:14" s="11" customFormat="1" ht="26.25" customHeight="1">
      <c r="A589" s="301" t="s">
        <v>1339</v>
      </c>
      <c r="B589" s="308" t="s">
        <v>1804</v>
      </c>
      <c r="C589" s="276" t="s">
        <v>1414</v>
      </c>
      <c r="D589" s="277">
        <v>10</v>
      </c>
      <c r="E589" s="278">
        <v>35</v>
      </c>
      <c r="F589" s="239">
        <f t="shared" si="108"/>
        <v>350</v>
      </c>
      <c r="G589" s="27">
        <v>80</v>
      </c>
      <c r="H589" s="240">
        <f t="shared" si="109"/>
        <v>800</v>
      </c>
      <c r="I589" s="241">
        <f t="shared" si="110"/>
        <v>1150</v>
      </c>
      <c r="J589" s="241">
        <f t="shared" si="111"/>
        <v>25</v>
      </c>
      <c r="K589" s="241">
        <f t="shared" si="112"/>
        <v>287.5</v>
      </c>
      <c r="L589" s="241">
        <f t="shared" si="113"/>
        <v>1437.5</v>
      </c>
      <c r="M589" s="322"/>
      <c r="N589" s="245">
        <f t="shared" si="114"/>
        <v>8</v>
      </c>
    </row>
    <row r="590" spans="1:14" s="11" customFormat="1" ht="21" customHeight="1">
      <c r="A590" s="301" t="s">
        <v>1340</v>
      </c>
      <c r="B590" s="308" t="s">
        <v>804</v>
      </c>
      <c r="C590" s="276" t="s">
        <v>1398</v>
      </c>
      <c r="D590" s="277">
        <v>8</v>
      </c>
      <c r="E590" s="278">
        <v>5.5</v>
      </c>
      <c r="F590" s="239">
        <f t="shared" si="108"/>
        <v>44</v>
      </c>
      <c r="G590" s="27">
        <v>880</v>
      </c>
      <c r="H590" s="240">
        <f t="shared" si="109"/>
        <v>7040</v>
      </c>
      <c r="I590" s="241">
        <f t="shared" si="110"/>
        <v>7084</v>
      </c>
      <c r="J590" s="241">
        <f t="shared" si="111"/>
        <v>25</v>
      </c>
      <c r="K590" s="241">
        <f t="shared" si="112"/>
        <v>1771</v>
      </c>
      <c r="L590" s="241">
        <f t="shared" si="113"/>
        <v>8855</v>
      </c>
      <c r="M590" s="322"/>
      <c r="N590" s="245">
        <f t="shared" si="114"/>
        <v>8</v>
      </c>
    </row>
    <row r="591" spans="1:14" s="11" customFormat="1" ht="21" customHeight="1">
      <c r="A591" s="301" t="s">
        <v>1341</v>
      </c>
      <c r="B591" s="308" t="s">
        <v>716</v>
      </c>
      <c r="C591" s="276" t="s">
        <v>1413</v>
      </c>
      <c r="D591" s="277">
        <v>10</v>
      </c>
      <c r="E591" s="278">
        <v>5.5</v>
      </c>
      <c r="F591" s="239">
        <f t="shared" si="108"/>
        <v>55</v>
      </c>
      <c r="G591" s="27">
        <v>880</v>
      </c>
      <c r="H591" s="240">
        <f t="shared" si="109"/>
        <v>8800</v>
      </c>
      <c r="I591" s="241">
        <f t="shared" si="110"/>
        <v>8855</v>
      </c>
      <c r="J591" s="241">
        <f t="shared" si="111"/>
        <v>25</v>
      </c>
      <c r="K591" s="241">
        <f t="shared" si="112"/>
        <v>2213.75</v>
      </c>
      <c r="L591" s="241">
        <f t="shared" si="113"/>
        <v>11068.75</v>
      </c>
      <c r="M591" s="322"/>
      <c r="N591" s="245">
        <f t="shared" si="114"/>
        <v>8</v>
      </c>
    </row>
    <row r="592" spans="1:14" s="11" customFormat="1" ht="26.25" customHeight="1">
      <c r="A592" s="301" t="s">
        <v>1342</v>
      </c>
      <c r="B592" s="308" t="s">
        <v>599</v>
      </c>
      <c r="C592" s="276" t="s">
        <v>1399</v>
      </c>
      <c r="D592" s="277">
        <v>30</v>
      </c>
      <c r="E592" s="278">
        <v>22</v>
      </c>
      <c r="F592" s="239">
        <f t="shared" si="108"/>
        <v>660</v>
      </c>
      <c r="G592" s="27">
        <v>4.4</v>
      </c>
      <c r="H592" s="240">
        <f t="shared" si="109"/>
        <v>132</v>
      </c>
      <c r="I592" s="241">
        <f t="shared" si="110"/>
        <v>792</v>
      </c>
      <c r="J592" s="241">
        <f t="shared" si="111"/>
        <v>25</v>
      </c>
      <c r="K592" s="241">
        <f t="shared" si="112"/>
        <v>198</v>
      </c>
      <c r="L592" s="241">
        <f t="shared" si="113"/>
        <v>990</v>
      </c>
      <c r="M592" s="322"/>
      <c r="N592" s="245">
        <f t="shared" si="114"/>
        <v>8</v>
      </c>
    </row>
    <row r="593" spans="1:14" s="11" customFormat="1" ht="26.25" customHeight="1">
      <c r="A593" s="301" t="s">
        <v>1343</v>
      </c>
      <c r="B593" s="308" t="s">
        <v>1443</v>
      </c>
      <c r="C593" s="276" t="s">
        <v>1413</v>
      </c>
      <c r="D593" s="277">
        <v>20</v>
      </c>
      <c r="E593" s="278">
        <v>55</v>
      </c>
      <c r="F593" s="239">
        <f t="shared" si="108"/>
        <v>1100</v>
      </c>
      <c r="G593" s="27">
        <v>660</v>
      </c>
      <c r="H593" s="240">
        <f t="shared" si="109"/>
        <v>13200</v>
      </c>
      <c r="I593" s="241">
        <f t="shared" si="110"/>
        <v>14300</v>
      </c>
      <c r="J593" s="241">
        <f t="shared" si="111"/>
        <v>25</v>
      </c>
      <c r="K593" s="241">
        <f t="shared" si="112"/>
        <v>3575</v>
      </c>
      <c r="L593" s="241">
        <f t="shared" si="113"/>
        <v>17875</v>
      </c>
      <c r="M593" s="322"/>
      <c r="N593" s="245">
        <f t="shared" si="114"/>
        <v>8</v>
      </c>
    </row>
    <row r="594" spans="1:14" s="11" customFormat="1" ht="21" customHeight="1">
      <c r="A594" s="301" t="s">
        <v>1344</v>
      </c>
      <c r="B594" s="308" t="s">
        <v>1460</v>
      </c>
      <c r="C594" s="276" t="s">
        <v>1413</v>
      </c>
      <c r="D594" s="277">
        <v>10</v>
      </c>
      <c r="E594" s="278">
        <v>55</v>
      </c>
      <c r="F594" s="239">
        <f t="shared" si="108"/>
        <v>550</v>
      </c>
      <c r="G594" s="27">
        <v>55</v>
      </c>
      <c r="H594" s="240">
        <f t="shared" si="109"/>
        <v>550</v>
      </c>
      <c r="I594" s="241">
        <f t="shared" si="110"/>
        <v>1100</v>
      </c>
      <c r="J594" s="241">
        <f t="shared" si="111"/>
        <v>25</v>
      </c>
      <c r="K594" s="241">
        <f t="shared" si="112"/>
        <v>275</v>
      </c>
      <c r="L594" s="241">
        <f t="shared" si="113"/>
        <v>1375</v>
      </c>
      <c r="M594" s="322"/>
      <c r="N594" s="245">
        <f t="shared" si="114"/>
        <v>8</v>
      </c>
    </row>
    <row r="595" spans="1:14" s="11" customFormat="1" ht="21" customHeight="1">
      <c r="A595" s="301" t="s">
        <v>1345</v>
      </c>
      <c r="B595" s="308" t="s">
        <v>1441</v>
      </c>
      <c r="C595" s="276" t="s">
        <v>1414</v>
      </c>
      <c r="D595" s="277">
        <v>50</v>
      </c>
      <c r="E595" s="278">
        <v>110</v>
      </c>
      <c r="F595" s="239">
        <f t="shared" si="108"/>
        <v>5500</v>
      </c>
      <c r="G595" s="27">
        <v>110</v>
      </c>
      <c r="H595" s="240">
        <f t="shared" si="109"/>
        <v>5500</v>
      </c>
      <c r="I595" s="241">
        <f t="shared" si="110"/>
        <v>11000</v>
      </c>
      <c r="J595" s="241">
        <f t="shared" si="111"/>
        <v>25</v>
      </c>
      <c r="K595" s="241">
        <f t="shared" si="112"/>
        <v>2750</v>
      </c>
      <c r="L595" s="241">
        <f t="shared" si="113"/>
        <v>13750</v>
      </c>
      <c r="M595" s="322"/>
      <c r="N595" s="245">
        <f t="shared" si="114"/>
        <v>8</v>
      </c>
    </row>
    <row r="596" spans="1:14" s="11" customFormat="1" ht="21" customHeight="1">
      <c r="A596" s="301" t="s">
        <v>1346</v>
      </c>
      <c r="B596" s="308" t="s">
        <v>1442</v>
      </c>
      <c r="C596" s="276" t="s">
        <v>1414</v>
      </c>
      <c r="D596" s="277">
        <v>10</v>
      </c>
      <c r="E596" s="278">
        <v>55</v>
      </c>
      <c r="F596" s="239">
        <f t="shared" si="108"/>
        <v>550</v>
      </c>
      <c r="G596" s="27">
        <v>3850</v>
      </c>
      <c r="H596" s="240">
        <f t="shared" si="109"/>
        <v>38500</v>
      </c>
      <c r="I596" s="241">
        <f t="shared" si="110"/>
        <v>39050</v>
      </c>
      <c r="J596" s="241">
        <f t="shared" si="111"/>
        <v>25</v>
      </c>
      <c r="K596" s="241">
        <f t="shared" si="112"/>
        <v>9762.5</v>
      </c>
      <c r="L596" s="241">
        <f t="shared" si="113"/>
        <v>48812.5</v>
      </c>
      <c r="M596" s="322"/>
      <c r="N596" s="245">
        <f t="shared" si="114"/>
        <v>8</v>
      </c>
    </row>
    <row r="597" spans="1:14" s="11" customFormat="1" ht="21" customHeight="1">
      <c r="A597" s="301" t="s">
        <v>1347</v>
      </c>
      <c r="B597" s="308" t="s">
        <v>1444</v>
      </c>
      <c r="C597" s="276" t="s">
        <v>1399</v>
      </c>
      <c r="D597" s="277">
        <v>30</v>
      </c>
      <c r="E597" s="278">
        <v>55</v>
      </c>
      <c r="F597" s="239">
        <f t="shared" si="108"/>
        <v>1650</v>
      </c>
      <c r="G597" s="27">
        <v>165</v>
      </c>
      <c r="H597" s="240">
        <f t="shared" si="109"/>
        <v>4950</v>
      </c>
      <c r="I597" s="241">
        <f t="shared" si="110"/>
        <v>6600</v>
      </c>
      <c r="J597" s="241">
        <f t="shared" si="111"/>
        <v>25</v>
      </c>
      <c r="K597" s="241">
        <f t="shared" si="112"/>
        <v>1650</v>
      </c>
      <c r="L597" s="241">
        <f t="shared" si="113"/>
        <v>8250</v>
      </c>
      <c r="M597" s="322"/>
      <c r="N597" s="245">
        <f t="shared" si="114"/>
        <v>8</v>
      </c>
    </row>
    <row r="598" spans="1:14" s="11" customFormat="1" ht="21" customHeight="1">
      <c r="A598" s="301" t="s">
        <v>1348</v>
      </c>
      <c r="B598" s="308" t="s">
        <v>1805</v>
      </c>
      <c r="C598" s="276" t="s">
        <v>1397</v>
      </c>
      <c r="D598" s="277">
        <v>80</v>
      </c>
      <c r="E598" s="278">
        <v>5</v>
      </c>
      <c r="F598" s="239">
        <f t="shared" si="108"/>
        <v>400</v>
      </c>
      <c r="G598" s="27">
        <v>60</v>
      </c>
      <c r="H598" s="240">
        <f t="shared" si="109"/>
        <v>4800</v>
      </c>
      <c r="I598" s="241">
        <f t="shared" si="110"/>
        <v>5200</v>
      </c>
      <c r="J598" s="241">
        <f t="shared" si="111"/>
        <v>25</v>
      </c>
      <c r="K598" s="241">
        <f t="shared" si="112"/>
        <v>1300</v>
      </c>
      <c r="L598" s="241">
        <f t="shared" si="113"/>
        <v>6500</v>
      </c>
      <c r="M598" s="322"/>
      <c r="N598" s="245">
        <f t="shared" si="114"/>
        <v>8</v>
      </c>
    </row>
    <row r="599" spans="1:14" s="11" customFormat="1" ht="26.25" customHeight="1">
      <c r="A599" s="301" t="s">
        <v>1349</v>
      </c>
      <c r="B599" s="308" t="s">
        <v>580</v>
      </c>
      <c r="C599" s="276" t="s">
        <v>1397</v>
      </c>
      <c r="D599" s="277">
        <v>60</v>
      </c>
      <c r="E599" s="278">
        <v>5</v>
      </c>
      <c r="F599" s="239">
        <f t="shared" si="108"/>
        <v>300</v>
      </c>
      <c r="G599" s="27">
        <v>60</v>
      </c>
      <c r="H599" s="240">
        <f t="shared" si="109"/>
        <v>3600</v>
      </c>
      <c r="I599" s="241">
        <f t="shared" si="110"/>
        <v>3900</v>
      </c>
      <c r="J599" s="241">
        <f t="shared" si="111"/>
        <v>25</v>
      </c>
      <c r="K599" s="241">
        <f t="shared" si="112"/>
        <v>975</v>
      </c>
      <c r="L599" s="241">
        <f t="shared" si="113"/>
        <v>4875</v>
      </c>
      <c r="M599" s="322"/>
      <c r="N599" s="245">
        <f t="shared" si="114"/>
        <v>8</v>
      </c>
    </row>
    <row r="600" spans="1:14" s="11" customFormat="1" ht="19.5" customHeight="1">
      <c r="A600" s="301" t="s">
        <v>1350</v>
      </c>
      <c r="B600" s="308" t="s">
        <v>1806</v>
      </c>
      <c r="C600" s="276" t="s">
        <v>1397</v>
      </c>
      <c r="D600" s="277">
        <v>22</v>
      </c>
      <c r="E600" s="278">
        <v>5</v>
      </c>
      <c r="F600" s="239">
        <f t="shared" si="108"/>
        <v>110</v>
      </c>
      <c r="G600" s="27">
        <v>60</v>
      </c>
      <c r="H600" s="240">
        <f t="shared" si="109"/>
        <v>1320</v>
      </c>
      <c r="I600" s="241">
        <f t="shared" si="110"/>
        <v>1430</v>
      </c>
      <c r="J600" s="241">
        <f t="shared" si="111"/>
        <v>25</v>
      </c>
      <c r="K600" s="241">
        <f t="shared" si="112"/>
        <v>357.5</v>
      </c>
      <c r="L600" s="241">
        <f t="shared" si="113"/>
        <v>1787.5</v>
      </c>
      <c r="M600" s="322"/>
      <c r="N600" s="245">
        <f t="shared" si="114"/>
        <v>8</v>
      </c>
    </row>
    <row r="601" spans="1:14" s="11" customFormat="1" ht="26.25" customHeight="1">
      <c r="A601" s="301" t="s">
        <v>1351</v>
      </c>
      <c r="B601" s="308" t="s">
        <v>1807</v>
      </c>
      <c r="C601" s="276" t="s">
        <v>1398</v>
      </c>
      <c r="D601" s="277">
        <v>35</v>
      </c>
      <c r="E601" s="278">
        <v>30</v>
      </c>
      <c r="F601" s="239">
        <f t="shared" si="108"/>
        <v>1050</v>
      </c>
      <c r="G601" s="27">
        <v>80</v>
      </c>
      <c r="H601" s="240">
        <f t="shared" si="109"/>
        <v>2800</v>
      </c>
      <c r="I601" s="241">
        <f t="shared" si="110"/>
        <v>3850</v>
      </c>
      <c r="J601" s="241">
        <f t="shared" si="111"/>
        <v>25</v>
      </c>
      <c r="K601" s="241">
        <f t="shared" si="112"/>
        <v>962.5</v>
      </c>
      <c r="L601" s="241">
        <f t="shared" si="113"/>
        <v>4812.5</v>
      </c>
      <c r="M601" s="322"/>
      <c r="N601" s="245">
        <f t="shared" si="114"/>
        <v>8</v>
      </c>
    </row>
    <row r="602" spans="1:14" s="11" customFormat="1" ht="21.75" customHeight="1">
      <c r="A602" s="301" t="s">
        <v>1352</v>
      </c>
      <c r="B602" s="308" t="s">
        <v>1808</v>
      </c>
      <c r="C602" s="276" t="s">
        <v>1397</v>
      </c>
      <c r="D602" s="277">
        <v>170</v>
      </c>
      <c r="E602" s="278">
        <v>10</v>
      </c>
      <c r="F602" s="239">
        <f t="shared" si="108"/>
        <v>1700</v>
      </c>
      <c r="G602" s="27">
        <v>105</v>
      </c>
      <c r="H602" s="240">
        <f t="shared" si="109"/>
        <v>17850</v>
      </c>
      <c r="I602" s="241">
        <f t="shared" si="110"/>
        <v>19550</v>
      </c>
      <c r="J602" s="241">
        <f t="shared" si="111"/>
        <v>25</v>
      </c>
      <c r="K602" s="241">
        <f t="shared" si="112"/>
        <v>4887.5</v>
      </c>
      <c r="L602" s="241">
        <f t="shared" si="113"/>
        <v>24437.5</v>
      </c>
      <c r="M602" s="322"/>
      <c r="N602" s="245">
        <f t="shared" si="114"/>
        <v>8</v>
      </c>
    </row>
    <row r="603" spans="1:14" s="11" customFormat="1" ht="21.75" customHeight="1">
      <c r="A603" s="301" t="s">
        <v>1353</v>
      </c>
      <c r="B603" s="308" t="s">
        <v>1809</v>
      </c>
      <c r="C603" s="276" t="s">
        <v>1414</v>
      </c>
      <c r="D603" s="277">
        <v>10</v>
      </c>
      <c r="E603" s="278">
        <v>150</v>
      </c>
      <c r="F603" s="239">
        <f t="shared" si="108"/>
        <v>1500</v>
      </c>
      <c r="G603" s="27">
        <v>350</v>
      </c>
      <c r="H603" s="240">
        <f t="shared" si="109"/>
        <v>3500</v>
      </c>
      <c r="I603" s="241">
        <f t="shared" si="110"/>
        <v>5000</v>
      </c>
      <c r="J603" s="241">
        <f t="shared" si="111"/>
        <v>25</v>
      </c>
      <c r="K603" s="241">
        <f t="shared" si="112"/>
        <v>1250</v>
      </c>
      <c r="L603" s="241">
        <f t="shared" si="113"/>
        <v>6250</v>
      </c>
      <c r="M603" s="322"/>
      <c r="N603" s="245">
        <f t="shared" si="114"/>
        <v>8</v>
      </c>
    </row>
    <row r="604" spans="1:14" s="11" customFormat="1" ht="21.75" customHeight="1">
      <c r="A604" s="301" t="s">
        <v>1354</v>
      </c>
      <c r="B604" s="308" t="s">
        <v>1810</v>
      </c>
      <c r="C604" s="276" t="s">
        <v>1399</v>
      </c>
      <c r="D604" s="277">
        <v>20</v>
      </c>
      <c r="E604" s="278">
        <v>90</v>
      </c>
      <c r="F604" s="239">
        <f t="shared" si="108"/>
        <v>1800</v>
      </c>
      <c r="G604" s="27">
        <v>5</v>
      </c>
      <c r="H604" s="240">
        <f t="shared" si="109"/>
        <v>100</v>
      </c>
      <c r="I604" s="241">
        <f t="shared" si="110"/>
        <v>1900</v>
      </c>
      <c r="J604" s="241">
        <f t="shared" si="111"/>
        <v>25</v>
      </c>
      <c r="K604" s="241">
        <f t="shared" si="112"/>
        <v>475</v>
      </c>
      <c r="L604" s="241">
        <f t="shared" si="113"/>
        <v>2375</v>
      </c>
      <c r="M604" s="322"/>
      <c r="N604" s="245">
        <f t="shared" si="114"/>
        <v>8</v>
      </c>
    </row>
    <row r="605" spans="1:14" s="11" customFormat="1" ht="21.75" customHeight="1">
      <c r="A605" s="301" t="s">
        <v>1355</v>
      </c>
      <c r="B605" s="308" t="s">
        <v>673</v>
      </c>
      <c r="C605" s="276" t="s">
        <v>1399</v>
      </c>
      <c r="D605" s="277">
        <v>10</v>
      </c>
      <c r="E605" s="244">
        <v>60</v>
      </c>
      <c r="F605" s="239">
        <f t="shared" si="108"/>
        <v>600</v>
      </c>
      <c r="G605" s="122">
        <v>30</v>
      </c>
      <c r="H605" s="240">
        <f t="shared" si="109"/>
        <v>300</v>
      </c>
      <c r="I605" s="241">
        <f t="shared" si="110"/>
        <v>900</v>
      </c>
      <c r="J605" s="241">
        <f t="shared" si="111"/>
        <v>25</v>
      </c>
      <c r="K605" s="241">
        <f t="shared" si="112"/>
        <v>225</v>
      </c>
      <c r="L605" s="241">
        <f t="shared" si="113"/>
        <v>1125</v>
      </c>
      <c r="M605" s="322"/>
      <c r="N605" s="245">
        <f t="shared" si="114"/>
        <v>8</v>
      </c>
    </row>
    <row r="606" spans="1:14" s="11" customFormat="1" ht="21.75" customHeight="1">
      <c r="A606" s="301" t="s">
        <v>1356</v>
      </c>
      <c r="B606" s="308" t="s">
        <v>674</v>
      </c>
      <c r="C606" s="276" t="s">
        <v>1399</v>
      </c>
      <c r="D606" s="277">
        <v>10</v>
      </c>
      <c r="E606" s="244">
        <v>70</v>
      </c>
      <c r="F606" s="239">
        <f t="shared" si="108"/>
        <v>700</v>
      </c>
      <c r="G606" s="122">
        <v>30</v>
      </c>
      <c r="H606" s="240">
        <f t="shared" si="109"/>
        <v>300</v>
      </c>
      <c r="I606" s="241">
        <f t="shared" si="110"/>
        <v>1000</v>
      </c>
      <c r="J606" s="241">
        <f t="shared" si="111"/>
        <v>25</v>
      </c>
      <c r="K606" s="241">
        <f t="shared" si="112"/>
        <v>250</v>
      </c>
      <c r="L606" s="241">
        <f t="shared" si="113"/>
        <v>1250</v>
      </c>
      <c r="M606" s="322"/>
      <c r="N606" s="245">
        <f t="shared" si="114"/>
        <v>8</v>
      </c>
    </row>
    <row r="607" spans="1:14" s="11" customFormat="1" ht="21.75" customHeight="1">
      <c r="A607" s="301" t="s">
        <v>1357</v>
      </c>
      <c r="B607" s="308" t="s">
        <v>678</v>
      </c>
      <c r="C607" s="276" t="s">
        <v>1397</v>
      </c>
      <c r="D607" s="277">
        <v>12</v>
      </c>
      <c r="E607" s="278">
        <v>300</v>
      </c>
      <c r="F607" s="239">
        <f t="shared" si="108"/>
        <v>3600</v>
      </c>
      <c r="G607" s="27">
        <v>800</v>
      </c>
      <c r="H607" s="240">
        <f t="shared" si="109"/>
        <v>9600</v>
      </c>
      <c r="I607" s="241">
        <f t="shared" si="110"/>
        <v>13200</v>
      </c>
      <c r="J607" s="241">
        <f t="shared" si="111"/>
        <v>25</v>
      </c>
      <c r="K607" s="241">
        <f t="shared" si="112"/>
        <v>3300</v>
      </c>
      <c r="L607" s="241">
        <f t="shared" si="113"/>
        <v>16500</v>
      </c>
      <c r="M607" s="322"/>
      <c r="N607" s="245">
        <f t="shared" si="114"/>
        <v>8</v>
      </c>
    </row>
    <row r="608" spans="1:14" s="11" customFormat="1" ht="21" customHeight="1">
      <c r="A608" s="287" t="s">
        <v>497</v>
      </c>
      <c r="B608" s="309" t="s">
        <v>1452</v>
      </c>
      <c r="C608" s="276"/>
      <c r="D608" s="277"/>
      <c r="E608" s="278"/>
      <c r="F608" s="239"/>
      <c r="G608" s="147"/>
      <c r="H608" s="240"/>
      <c r="I608" s="241"/>
      <c r="J608" s="241"/>
      <c r="K608" s="241"/>
      <c r="L608" s="241"/>
      <c r="M608" s="322"/>
      <c r="N608" s="245">
        <f t="shared" si="114"/>
        <v>5</v>
      </c>
    </row>
    <row r="609" spans="1:14" s="11" customFormat="1" ht="19.5" customHeight="1">
      <c r="A609" s="301" t="s">
        <v>1358</v>
      </c>
      <c r="B609" s="308" t="s">
        <v>1451</v>
      </c>
      <c r="C609" s="276" t="s">
        <v>1399</v>
      </c>
      <c r="D609" s="277">
        <v>8</v>
      </c>
      <c r="E609" s="278">
        <v>16.5</v>
      </c>
      <c r="F609" s="239">
        <f t="shared" si="108"/>
        <v>132</v>
      </c>
      <c r="G609" s="27">
        <v>500.5</v>
      </c>
      <c r="H609" s="240">
        <f t="shared" si="109"/>
        <v>4004</v>
      </c>
      <c r="I609" s="241">
        <f t="shared" si="110"/>
        <v>4136</v>
      </c>
      <c r="J609" s="241">
        <f t="shared" si="111"/>
        <v>25</v>
      </c>
      <c r="K609" s="241">
        <f t="shared" si="112"/>
        <v>1034</v>
      </c>
      <c r="L609" s="241">
        <f t="shared" si="113"/>
        <v>5170</v>
      </c>
      <c r="M609" s="322"/>
      <c r="N609" s="245">
        <f t="shared" si="114"/>
        <v>8</v>
      </c>
    </row>
    <row r="610" spans="1:14" s="11" customFormat="1" ht="34.5" customHeight="1">
      <c r="A610" s="301" t="s">
        <v>1359</v>
      </c>
      <c r="B610" s="308" t="s">
        <v>1386</v>
      </c>
      <c r="C610" s="276" t="s">
        <v>1399</v>
      </c>
      <c r="D610" s="277">
        <v>10</v>
      </c>
      <c r="E610" s="278">
        <v>16.5</v>
      </c>
      <c r="F610" s="239">
        <f t="shared" si="108"/>
        <v>165</v>
      </c>
      <c r="G610" s="27">
        <v>121</v>
      </c>
      <c r="H610" s="240">
        <f t="shared" si="109"/>
        <v>1210</v>
      </c>
      <c r="I610" s="241">
        <f t="shared" si="110"/>
        <v>1375</v>
      </c>
      <c r="J610" s="241">
        <f t="shared" si="111"/>
        <v>25</v>
      </c>
      <c r="K610" s="241">
        <f t="shared" si="112"/>
        <v>343.75</v>
      </c>
      <c r="L610" s="241">
        <f t="shared" si="113"/>
        <v>1718.75</v>
      </c>
      <c r="M610" s="322"/>
      <c r="N610" s="245">
        <f t="shared" si="114"/>
        <v>8</v>
      </c>
    </row>
    <row r="611" spans="1:14" s="11" customFormat="1" ht="19.5" customHeight="1">
      <c r="A611" s="301" t="s">
        <v>1360</v>
      </c>
      <c r="B611" s="308" t="s">
        <v>1382</v>
      </c>
      <c r="C611" s="276" t="s">
        <v>1399</v>
      </c>
      <c r="D611" s="277">
        <v>30</v>
      </c>
      <c r="E611" s="278">
        <v>16.5</v>
      </c>
      <c r="F611" s="239">
        <f t="shared" si="108"/>
        <v>495</v>
      </c>
      <c r="G611" s="27">
        <v>132</v>
      </c>
      <c r="H611" s="240">
        <f t="shared" si="109"/>
        <v>3960</v>
      </c>
      <c r="I611" s="241">
        <f t="shared" si="110"/>
        <v>4455</v>
      </c>
      <c r="J611" s="241">
        <f t="shared" si="111"/>
        <v>25</v>
      </c>
      <c r="K611" s="241">
        <f t="shared" si="112"/>
        <v>1113.75</v>
      </c>
      <c r="L611" s="241">
        <f t="shared" si="113"/>
        <v>5568.75</v>
      </c>
      <c r="M611" s="322"/>
      <c r="N611" s="245">
        <f t="shared" si="114"/>
        <v>8</v>
      </c>
    </row>
    <row r="612" spans="1:14" s="11" customFormat="1" ht="19.5" customHeight="1">
      <c r="A612" s="301" t="s">
        <v>468</v>
      </c>
      <c r="B612" s="308" t="s">
        <v>1387</v>
      </c>
      <c r="C612" s="276" t="s">
        <v>1399</v>
      </c>
      <c r="D612" s="277">
        <v>10</v>
      </c>
      <c r="E612" s="278">
        <v>16.5</v>
      </c>
      <c r="F612" s="239">
        <f t="shared" si="108"/>
        <v>165</v>
      </c>
      <c r="G612" s="27">
        <v>165</v>
      </c>
      <c r="H612" s="240">
        <f t="shared" si="109"/>
        <v>1650</v>
      </c>
      <c r="I612" s="241">
        <f t="shared" si="110"/>
        <v>1815</v>
      </c>
      <c r="J612" s="241">
        <f t="shared" si="111"/>
        <v>25</v>
      </c>
      <c r="K612" s="241">
        <f t="shared" si="112"/>
        <v>453.75</v>
      </c>
      <c r="L612" s="241">
        <f t="shared" si="113"/>
        <v>2268.75</v>
      </c>
      <c r="M612" s="322"/>
      <c r="N612" s="245">
        <f t="shared" si="114"/>
        <v>8</v>
      </c>
    </row>
    <row r="613" spans="1:14" s="11" customFormat="1" ht="19.5" customHeight="1">
      <c r="A613" s="301" t="s">
        <v>469</v>
      </c>
      <c r="B613" s="308" t="s">
        <v>1467</v>
      </c>
      <c r="C613" s="276" t="s">
        <v>1399</v>
      </c>
      <c r="D613" s="277">
        <v>20</v>
      </c>
      <c r="E613" s="278">
        <v>11</v>
      </c>
      <c r="F613" s="239">
        <f t="shared" si="108"/>
        <v>220</v>
      </c>
      <c r="G613" s="27">
        <v>16.5</v>
      </c>
      <c r="H613" s="240">
        <f t="shared" si="109"/>
        <v>330</v>
      </c>
      <c r="I613" s="241">
        <f t="shared" si="110"/>
        <v>550</v>
      </c>
      <c r="J613" s="241">
        <f t="shared" si="111"/>
        <v>25</v>
      </c>
      <c r="K613" s="241">
        <f t="shared" si="112"/>
        <v>137.5</v>
      </c>
      <c r="L613" s="241">
        <f t="shared" si="113"/>
        <v>687.5</v>
      </c>
      <c r="M613" s="322"/>
      <c r="N613" s="245">
        <f t="shared" si="114"/>
        <v>8</v>
      </c>
    </row>
    <row r="614" spans="1:14" s="11" customFormat="1" ht="19.5" customHeight="1">
      <c r="A614" s="301" t="s">
        <v>470</v>
      </c>
      <c r="B614" s="308" t="s">
        <v>1484</v>
      </c>
      <c r="C614" s="276" t="s">
        <v>1399</v>
      </c>
      <c r="D614" s="277">
        <v>8</v>
      </c>
      <c r="E614" s="278">
        <v>38.5</v>
      </c>
      <c r="F614" s="239">
        <f t="shared" si="108"/>
        <v>308</v>
      </c>
      <c r="G614" s="27">
        <v>220</v>
      </c>
      <c r="H614" s="240">
        <f t="shared" si="109"/>
        <v>1760</v>
      </c>
      <c r="I614" s="241">
        <f t="shared" si="110"/>
        <v>2068</v>
      </c>
      <c r="J614" s="241">
        <f t="shared" si="111"/>
        <v>25</v>
      </c>
      <c r="K614" s="241">
        <f t="shared" si="112"/>
        <v>517</v>
      </c>
      <c r="L614" s="241">
        <f t="shared" si="113"/>
        <v>2585</v>
      </c>
      <c r="M614" s="322"/>
      <c r="N614" s="245">
        <f t="shared" si="114"/>
        <v>8</v>
      </c>
    </row>
    <row r="615" spans="1:14" s="11" customFormat="1" ht="26.25" customHeight="1">
      <c r="A615" s="301" t="s">
        <v>471</v>
      </c>
      <c r="B615" s="308" t="s">
        <v>1485</v>
      </c>
      <c r="C615" s="276" t="s">
        <v>1399</v>
      </c>
      <c r="D615" s="277">
        <v>8</v>
      </c>
      <c r="E615" s="278">
        <v>16.5</v>
      </c>
      <c r="F615" s="239">
        <f t="shared" si="108"/>
        <v>132</v>
      </c>
      <c r="G615" s="27">
        <v>605</v>
      </c>
      <c r="H615" s="240">
        <f t="shared" si="109"/>
        <v>4840</v>
      </c>
      <c r="I615" s="241">
        <f t="shared" si="110"/>
        <v>4972</v>
      </c>
      <c r="J615" s="241">
        <f t="shared" si="111"/>
        <v>25</v>
      </c>
      <c r="K615" s="241">
        <f t="shared" si="112"/>
        <v>1243</v>
      </c>
      <c r="L615" s="241">
        <f t="shared" si="113"/>
        <v>6215</v>
      </c>
      <c r="M615" s="322"/>
      <c r="N615" s="245">
        <f t="shared" si="114"/>
        <v>8</v>
      </c>
    </row>
    <row r="616" spans="1:14" s="11" customFormat="1" ht="26.25" customHeight="1">
      <c r="A616" s="301" t="s">
        <v>472</v>
      </c>
      <c r="B616" s="308" t="s">
        <v>1385</v>
      </c>
      <c r="C616" s="276" t="s">
        <v>1398</v>
      </c>
      <c r="D616" s="277">
        <v>20</v>
      </c>
      <c r="E616" s="278">
        <v>2.2</v>
      </c>
      <c r="F616" s="239">
        <f t="shared" si="108"/>
        <v>44</v>
      </c>
      <c r="G616" s="27">
        <v>16.5</v>
      </c>
      <c r="H616" s="240">
        <f t="shared" si="109"/>
        <v>330</v>
      </c>
      <c r="I616" s="241">
        <f t="shared" si="110"/>
        <v>374</v>
      </c>
      <c r="J616" s="241">
        <f t="shared" si="111"/>
        <v>25</v>
      </c>
      <c r="K616" s="241">
        <f t="shared" si="112"/>
        <v>93.5</v>
      </c>
      <c r="L616" s="241">
        <f t="shared" si="113"/>
        <v>467.5</v>
      </c>
      <c r="M616" s="322"/>
      <c r="N616" s="245">
        <f t="shared" si="114"/>
        <v>8</v>
      </c>
    </row>
    <row r="617" spans="1:14" s="11" customFormat="1" ht="26.25" customHeight="1">
      <c r="A617" s="301" t="s">
        <v>473</v>
      </c>
      <c r="B617" s="308" t="s">
        <v>1522</v>
      </c>
      <c r="C617" s="276" t="s">
        <v>1399</v>
      </c>
      <c r="D617" s="277">
        <v>20</v>
      </c>
      <c r="E617" s="278">
        <v>10</v>
      </c>
      <c r="F617" s="239">
        <f t="shared" si="108"/>
        <v>200</v>
      </c>
      <c r="G617" s="27">
        <v>44</v>
      </c>
      <c r="H617" s="240">
        <f t="shared" si="109"/>
        <v>880</v>
      </c>
      <c r="I617" s="241">
        <f t="shared" si="110"/>
        <v>1080</v>
      </c>
      <c r="J617" s="241">
        <f t="shared" si="111"/>
        <v>25</v>
      </c>
      <c r="K617" s="241">
        <f t="shared" si="112"/>
        <v>270</v>
      </c>
      <c r="L617" s="241">
        <f t="shared" si="113"/>
        <v>1350</v>
      </c>
      <c r="M617" s="322"/>
      <c r="N617" s="245">
        <f t="shared" si="114"/>
        <v>8</v>
      </c>
    </row>
    <row r="618" spans="1:14" s="11" customFormat="1" ht="29.25" customHeight="1">
      <c r="A618" s="301" t="s">
        <v>474</v>
      </c>
      <c r="B618" s="308" t="s">
        <v>1486</v>
      </c>
      <c r="C618" s="276" t="s">
        <v>1398</v>
      </c>
      <c r="D618" s="277">
        <v>12</v>
      </c>
      <c r="E618" s="278">
        <v>220</v>
      </c>
      <c r="F618" s="239">
        <f t="shared" si="108"/>
        <v>2640</v>
      </c>
      <c r="G618" s="27">
        <v>300</v>
      </c>
      <c r="H618" s="240">
        <f t="shared" si="109"/>
        <v>3600</v>
      </c>
      <c r="I618" s="241">
        <f t="shared" si="110"/>
        <v>6240</v>
      </c>
      <c r="J618" s="241">
        <f t="shared" si="111"/>
        <v>25</v>
      </c>
      <c r="K618" s="241">
        <f t="shared" si="112"/>
        <v>1560</v>
      </c>
      <c r="L618" s="241">
        <f t="shared" si="113"/>
        <v>7800</v>
      </c>
      <c r="M618" s="322"/>
      <c r="N618" s="245">
        <f t="shared" si="114"/>
        <v>8</v>
      </c>
    </row>
    <row r="619" spans="1:14" s="11" customFormat="1" ht="16.5" customHeight="1">
      <c r="A619" s="301" t="s">
        <v>475</v>
      </c>
      <c r="B619" s="308" t="s">
        <v>1886</v>
      </c>
      <c r="C619" s="276" t="s">
        <v>1447</v>
      </c>
      <c r="D619" s="277">
        <v>4</v>
      </c>
      <c r="E619" s="278">
        <v>55</v>
      </c>
      <c r="F619" s="239">
        <f t="shared" si="108"/>
        <v>220</v>
      </c>
      <c r="G619" s="27">
        <v>275</v>
      </c>
      <c r="H619" s="240">
        <f t="shared" si="109"/>
        <v>1100</v>
      </c>
      <c r="I619" s="241">
        <f t="shared" si="110"/>
        <v>1320</v>
      </c>
      <c r="J619" s="241">
        <f t="shared" si="111"/>
        <v>25</v>
      </c>
      <c r="K619" s="241">
        <f t="shared" si="112"/>
        <v>330</v>
      </c>
      <c r="L619" s="241">
        <f t="shared" si="113"/>
        <v>1650</v>
      </c>
      <c r="M619" s="322"/>
      <c r="N619" s="245">
        <f t="shared" si="114"/>
        <v>8</v>
      </c>
    </row>
    <row r="620" spans="1:14" s="11" customFormat="1" ht="15.75" customHeight="1">
      <c r="A620" s="287" t="s">
        <v>498</v>
      </c>
      <c r="B620" s="309" t="s">
        <v>668</v>
      </c>
      <c r="C620" s="276"/>
      <c r="D620" s="282"/>
      <c r="E620" s="278"/>
      <c r="F620" s="239"/>
      <c r="G620" s="147"/>
      <c r="H620" s="240"/>
      <c r="I620" s="241"/>
      <c r="J620" s="241"/>
      <c r="K620" s="241"/>
      <c r="L620" s="241"/>
      <c r="M620" s="322"/>
      <c r="N620" s="245">
        <f t="shared" si="114"/>
        <v>5</v>
      </c>
    </row>
    <row r="621" spans="1:14" s="11" customFormat="1" ht="136.5" customHeight="1">
      <c r="A621" s="301" t="s">
        <v>476</v>
      </c>
      <c r="B621" s="310" t="s">
        <v>847</v>
      </c>
      <c r="C621" s="243" t="s">
        <v>669</v>
      </c>
      <c r="D621" s="277">
        <v>54</v>
      </c>
      <c r="E621" s="244">
        <v>250.65</v>
      </c>
      <c r="F621" s="239">
        <f t="shared" si="108"/>
        <v>13535.1</v>
      </c>
      <c r="G621" s="122">
        <v>279.59</v>
      </c>
      <c r="H621" s="240">
        <f t="shared" si="109"/>
        <v>15097.86</v>
      </c>
      <c r="I621" s="241">
        <f t="shared" si="110"/>
        <v>28632.96</v>
      </c>
      <c r="J621" s="241">
        <f t="shared" si="111"/>
        <v>25</v>
      </c>
      <c r="K621" s="241">
        <f t="shared" si="112"/>
        <v>7158.24</v>
      </c>
      <c r="L621" s="241">
        <f t="shared" si="113"/>
        <v>35791.2</v>
      </c>
      <c r="M621" s="322"/>
      <c r="N621" s="245">
        <f t="shared" si="114"/>
        <v>8</v>
      </c>
    </row>
    <row r="622" spans="1:14" s="11" customFormat="1" ht="168.75" customHeight="1">
      <c r="A622" s="301" t="s">
        <v>477</v>
      </c>
      <c r="B622" s="310" t="s">
        <v>848</v>
      </c>
      <c r="C622" s="243" t="s">
        <v>669</v>
      </c>
      <c r="D622" s="277">
        <v>10</v>
      </c>
      <c r="E622" s="244">
        <v>480.75</v>
      </c>
      <c r="F622" s="239">
        <f t="shared" si="108"/>
        <v>4807.5</v>
      </c>
      <c r="G622" s="122">
        <v>941.35</v>
      </c>
      <c r="H622" s="240">
        <f t="shared" si="109"/>
        <v>9413.5</v>
      </c>
      <c r="I622" s="241">
        <f t="shared" si="110"/>
        <v>14221</v>
      </c>
      <c r="J622" s="241">
        <f t="shared" si="111"/>
        <v>25</v>
      </c>
      <c r="K622" s="241">
        <f t="shared" si="112"/>
        <v>3555.25</v>
      </c>
      <c r="L622" s="241">
        <f t="shared" si="113"/>
        <v>17776.25</v>
      </c>
      <c r="M622" s="322"/>
      <c r="N622" s="245">
        <f t="shared" si="114"/>
        <v>8</v>
      </c>
    </row>
    <row r="623" spans="1:15" s="8" customFormat="1" ht="18" customHeight="1">
      <c r="A623" s="79">
        <v>21</v>
      </c>
      <c r="B623" s="45" t="s">
        <v>1381</v>
      </c>
      <c r="C623" s="58"/>
      <c r="D623" s="291"/>
      <c r="E623" s="95"/>
      <c r="F623" s="95"/>
      <c r="G623" s="28"/>
      <c r="H623" s="95"/>
      <c r="I623" s="242">
        <f>SUM(I624:I625)</f>
        <v>6850</v>
      </c>
      <c r="J623" s="242"/>
      <c r="K623" s="242">
        <f>SUM(K624:K625)</f>
        <v>1712.5</v>
      </c>
      <c r="L623" s="242">
        <f>SUM(L624:L625)</f>
        <v>8562.5</v>
      </c>
      <c r="M623" s="321">
        <f>L623/$C$631*100</f>
        <v>0.171</v>
      </c>
      <c r="N623" s="245">
        <f t="shared" si="114"/>
        <v>2</v>
      </c>
      <c r="O623" s="11"/>
    </row>
    <row r="624" spans="1:14" s="11" customFormat="1" ht="18" customHeight="1">
      <c r="A624" s="301" t="s">
        <v>478</v>
      </c>
      <c r="B624" s="308" t="s">
        <v>546</v>
      </c>
      <c r="C624" s="276" t="s">
        <v>1397</v>
      </c>
      <c r="D624" s="277">
        <v>3500</v>
      </c>
      <c r="E624" s="278">
        <v>0.5</v>
      </c>
      <c r="F624" s="239">
        <f>ROUND(D624*E624,2)</f>
        <v>1750</v>
      </c>
      <c r="G624" s="27">
        <v>0.3</v>
      </c>
      <c r="H624" s="240">
        <f>ROUND(D624*G624,2)</f>
        <v>1050</v>
      </c>
      <c r="I624" s="241">
        <f>(F624+H624)</f>
        <v>2800</v>
      </c>
      <c r="J624" s="241">
        <f t="shared" si="111"/>
        <v>25</v>
      </c>
      <c r="K624" s="241">
        <f>ROUND(J624/100*I624,2)</f>
        <v>700</v>
      </c>
      <c r="L624" s="241">
        <f>(I624+K624)</f>
        <v>3500</v>
      </c>
      <c r="M624" s="322"/>
      <c r="N624" s="245">
        <f t="shared" si="114"/>
        <v>5</v>
      </c>
    </row>
    <row r="625" spans="1:14" s="11" customFormat="1" ht="18" customHeight="1">
      <c r="A625" s="304" t="s">
        <v>479</v>
      </c>
      <c r="B625" s="312" t="s">
        <v>717</v>
      </c>
      <c r="C625" s="294" t="s">
        <v>1397</v>
      </c>
      <c r="D625" s="295">
        <v>150</v>
      </c>
      <c r="E625" s="296">
        <v>20</v>
      </c>
      <c r="F625" s="297">
        <f>ROUND(D625*E625,2)</f>
        <v>3000</v>
      </c>
      <c r="G625" s="298">
        <v>7</v>
      </c>
      <c r="H625" s="299">
        <f>ROUND(D625*G625,2)</f>
        <v>1050</v>
      </c>
      <c r="I625" s="300">
        <f>(F625+H625)</f>
        <v>4050</v>
      </c>
      <c r="J625" s="300">
        <f t="shared" si="111"/>
        <v>25</v>
      </c>
      <c r="K625" s="300">
        <f>ROUND(J625/100*I625,2)</f>
        <v>1012.5</v>
      </c>
      <c r="L625" s="241">
        <f>(I625+K625)</f>
        <v>5062.5</v>
      </c>
      <c r="M625" s="323"/>
      <c r="N625" s="245">
        <f t="shared" si="114"/>
        <v>5</v>
      </c>
    </row>
    <row r="626" spans="1:15" s="8" customFormat="1" ht="12.75" customHeight="1">
      <c r="A626" s="246"/>
      <c r="B626" s="247"/>
      <c r="C626" s="248"/>
      <c r="D626" s="249"/>
      <c r="E626" s="250"/>
      <c r="F626" s="329">
        <f>SUM(F15:F625)</f>
        <v>862150.77</v>
      </c>
      <c r="G626" s="329"/>
      <c r="H626" s="329">
        <f>SUM(H15:H625)</f>
        <v>3137758.79</v>
      </c>
      <c r="I626" s="329">
        <f>SUM(I14,I20,I88,I90,I94,I96,I109,I140,I149,I153,I164,I180,I190,I203,I228,I235,I250,I282,I544,I585,I623)</f>
        <v>3999909.56</v>
      </c>
      <c r="J626" s="329"/>
      <c r="K626" s="329">
        <f>SUM(K14,K20,K88,K90,K94,K96,K109,K140,K149,K153,K164,K180,K190,K203,K228,K235,K250,K282,K544,K585,K623)</f>
        <v>999977.5</v>
      </c>
      <c r="L626" s="329">
        <f>SUM(L14,L20,L88,L90,L94,L96,L109,L140,L149,L153,L164,L180,L190,L203,L228,L235,L250,L282,L544,L585,L623)</f>
        <v>4999887.06</v>
      </c>
      <c r="M626" s="330">
        <v>100</v>
      </c>
      <c r="N626" s="245">
        <f t="shared" si="114"/>
        <v>0</v>
      </c>
      <c r="O626" s="11"/>
    </row>
    <row r="627" spans="1:15" s="8" customFormat="1" ht="15" customHeight="1">
      <c r="A627" s="251"/>
      <c r="B627" s="252" t="s">
        <v>832</v>
      </c>
      <c r="C627" s="618">
        <f>SUMIF(N14:N637,"&gt;4",F14:F637)</f>
        <v>862150.77</v>
      </c>
      <c r="D627" s="619"/>
      <c r="E627" s="253"/>
      <c r="F627" s="254"/>
      <c r="G627" s="255"/>
      <c r="H627" s="256"/>
      <c r="I627" s="256"/>
      <c r="J627" s="256"/>
      <c r="K627" s="256"/>
      <c r="L627" s="256"/>
      <c r="M627" s="324"/>
      <c r="N627" s="245">
        <f t="shared" si="114"/>
        <v>0</v>
      </c>
      <c r="O627" s="11"/>
    </row>
    <row r="628" spans="1:15" s="8" customFormat="1" ht="15" customHeight="1">
      <c r="A628" s="251"/>
      <c r="B628" s="252" t="s">
        <v>834</v>
      </c>
      <c r="C628" s="618">
        <f>SUMIF(N14:N637,"&gt;4",H14:H637)</f>
        <v>3137758.79</v>
      </c>
      <c r="D628" s="619"/>
      <c r="E628" s="253"/>
      <c r="F628" s="254"/>
      <c r="G628" s="254"/>
      <c r="H628" s="257"/>
      <c r="I628" s="258"/>
      <c r="J628" s="258"/>
      <c r="K628" s="258"/>
      <c r="L628" s="258"/>
      <c r="M628" s="325"/>
      <c r="N628" s="245">
        <f t="shared" si="114"/>
        <v>0</v>
      </c>
      <c r="O628" s="11"/>
    </row>
    <row r="629" spans="1:15" s="8" customFormat="1" ht="15" customHeight="1">
      <c r="A629" s="251"/>
      <c r="B629" s="252" t="s">
        <v>840</v>
      </c>
      <c r="C629" s="618">
        <f>SUMIF(N14:N637,"&gt;4",I14:I637)</f>
        <v>3999909.56</v>
      </c>
      <c r="D629" s="619"/>
      <c r="E629" s="259">
        <f>IF(C629=(C628+C627),"","???")</f>
      </c>
      <c r="F629" s="260"/>
      <c r="G629" s="260"/>
      <c r="H629" s="261"/>
      <c r="I629" s="262"/>
      <c r="J629" s="262"/>
      <c r="K629" s="262"/>
      <c r="L629" s="263"/>
      <c r="M629" s="326"/>
      <c r="N629" s="245">
        <f t="shared" si="114"/>
        <v>0</v>
      </c>
      <c r="O629" s="11"/>
    </row>
    <row r="630" spans="1:15" s="8" customFormat="1" ht="15" customHeight="1">
      <c r="A630" s="251"/>
      <c r="B630" s="252" t="s">
        <v>841</v>
      </c>
      <c r="C630" s="618">
        <f>SUMIF(N14:N637,"&gt;4",K14:K637)</f>
        <v>999977.5</v>
      </c>
      <c r="D630" s="619"/>
      <c r="E630" s="253"/>
      <c r="F630" s="260"/>
      <c r="G630" s="260"/>
      <c r="H630" s="261"/>
      <c r="I630" s="262"/>
      <c r="J630" s="262"/>
      <c r="K630" s="262"/>
      <c r="L630" s="264"/>
      <c r="M630" s="326"/>
      <c r="N630" s="245">
        <f t="shared" si="114"/>
        <v>0</v>
      </c>
      <c r="O630" s="11"/>
    </row>
    <row r="631" spans="1:15" s="8" customFormat="1" ht="15" customHeight="1">
      <c r="A631" s="251"/>
      <c r="B631" s="252" t="s">
        <v>842</v>
      </c>
      <c r="C631" s="618">
        <f>SUMIF(N14:N637,"&gt;4",L14:L637)</f>
        <v>4999887.06</v>
      </c>
      <c r="D631" s="619"/>
      <c r="E631" s="265">
        <f>IF(C631=(C630+C629),"","???")</f>
      </c>
      <c r="F631" s="260"/>
      <c r="G631" s="260"/>
      <c r="H631" s="261"/>
      <c r="I631" s="263"/>
      <c r="J631" s="262"/>
      <c r="K631" s="262"/>
      <c r="L631" s="264"/>
      <c r="M631" s="326"/>
      <c r="N631" s="245">
        <f t="shared" si="114"/>
        <v>0</v>
      </c>
      <c r="O631" s="11"/>
    </row>
    <row r="632" spans="1:15" s="8" customFormat="1" ht="12.75" customHeight="1">
      <c r="A632" s="266"/>
      <c r="B632" s="267"/>
      <c r="C632" s="214"/>
      <c r="D632" s="215"/>
      <c r="E632" s="268"/>
      <c r="F632" s="260"/>
      <c r="G632" s="260"/>
      <c r="H632" s="261"/>
      <c r="I632" s="262"/>
      <c r="J632" s="262"/>
      <c r="K632" s="262"/>
      <c r="L632" s="264"/>
      <c r="M632" s="326"/>
      <c r="N632" s="245"/>
      <c r="O632" s="11"/>
    </row>
    <row r="633" spans="1:15" s="226" customFormat="1" ht="12.75" customHeight="1">
      <c r="A633" s="148" t="s">
        <v>817</v>
      </c>
      <c r="B633" s="149"/>
      <c r="C633" s="150"/>
      <c r="D633" s="151"/>
      <c r="E633" s="269"/>
      <c r="F633" s="260"/>
      <c r="G633" s="260"/>
      <c r="H633" s="261"/>
      <c r="I633" s="262"/>
      <c r="J633" s="262"/>
      <c r="K633" s="262"/>
      <c r="L633" s="264"/>
      <c r="M633" s="326"/>
      <c r="N633" s="245"/>
      <c r="O633" s="11"/>
    </row>
    <row r="634" spans="1:15" s="231" customFormat="1" ht="12.75" customHeight="1">
      <c r="A634" s="152" t="s">
        <v>818</v>
      </c>
      <c r="B634" s="153"/>
      <c r="C634" s="154" t="s">
        <v>819</v>
      </c>
      <c r="D634" s="155"/>
      <c r="E634" s="189"/>
      <c r="F634" s="260"/>
      <c r="G634" s="260"/>
      <c r="H634" s="261"/>
      <c r="I634" s="262"/>
      <c r="J634" s="262"/>
      <c r="K634" s="262"/>
      <c r="L634" s="262"/>
      <c r="M634" s="326"/>
      <c r="N634" s="245"/>
      <c r="O634" s="11"/>
    </row>
    <row r="635" spans="1:15" s="8" customFormat="1" ht="18.75" customHeight="1">
      <c r="A635" s="156" t="s">
        <v>820</v>
      </c>
      <c r="B635" s="157"/>
      <c r="C635" s="158">
        <v>97108</v>
      </c>
      <c r="D635" s="159"/>
      <c r="E635" s="268"/>
      <c r="F635" s="268"/>
      <c r="G635" s="268"/>
      <c r="H635" s="261"/>
      <c r="I635" s="262"/>
      <c r="J635" s="262"/>
      <c r="K635" s="262"/>
      <c r="L635" s="262"/>
      <c r="M635" s="326"/>
      <c r="N635" s="245"/>
      <c r="O635" s="11"/>
    </row>
    <row r="636" spans="1:15" s="231" customFormat="1" ht="12.75" customHeight="1">
      <c r="A636" s="160" t="s">
        <v>821</v>
      </c>
      <c r="B636" s="161"/>
      <c r="C636" s="162"/>
      <c r="D636" s="155"/>
      <c r="E636" s="260"/>
      <c r="F636" s="260"/>
      <c r="G636" s="260"/>
      <c r="H636" s="261"/>
      <c r="I636" s="262"/>
      <c r="J636" s="262"/>
      <c r="K636" s="262"/>
      <c r="L636" s="262"/>
      <c r="M636" s="326"/>
      <c r="N636" s="245"/>
      <c r="O636" s="11"/>
    </row>
    <row r="637" spans="1:15" s="8" customFormat="1" ht="22.5" customHeight="1">
      <c r="A637" s="163"/>
      <c r="B637" s="164"/>
      <c r="C637" s="165"/>
      <c r="D637" s="166"/>
      <c r="E637" s="270"/>
      <c r="F637" s="270"/>
      <c r="G637" s="271"/>
      <c r="H637" s="272"/>
      <c r="I637" s="273"/>
      <c r="J637" s="273"/>
      <c r="K637" s="273"/>
      <c r="L637" s="273"/>
      <c r="M637" s="327"/>
      <c r="N637" s="245"/>
      <c r="O637" s="11"/>
    </row>
  </sheetData>
  <sheetProtection/>
  <mergeCells count="19">
    <mergeCell ref="C631:D631"/>
    <mergeCell ref="L12:L13"/>
    <mergeCell ref="M12:M13"/>
    <mergeCell ref="C627:D627"/>
    <mergeCell ref="C628:D628"/>
    <mergeCell ref="C629:D629"/>
    <mergeCell ref="C630:D630"/>
    <mergeCell ref="E12:E13"/>
    <mergeCell ref="F12:F13"/>
    <mergeCell ref="G12:G13"/>
    <mergeCell ref="H12:H13"/>
    <mergeCell ref="I12:I13"/>
    <mergeCell ref="K12:K13"/>
    <mergeCell ref="A1:B7"/>
    <mergeCell ref="C1:E7"/>
    <mergeCell ref="J2:M2"/>
    <mergeCell ref="J3:M3"/>
    <mergeCell ref="J4:M4"/>
    <mergeCell ref="L7:M7"/>
  </mergeCells>
  <printOptions/>
  <pageMargins left="0.511811024" right="0.511811024" top="0.787401575" bottom="0.787401575" header="0.31496062" footer="0.31496062"/>
  <pageSetup horizontalDpi="600" verticalDpi="600" orientation="portrait" paperSize="9" r:id="rId4"/>
  <drawing r:id="rId3"/>
  <legacyDrawing r:id="rId2"/>
  <oleObjects>
    <oleObject progId="Figura do Microsoft Word" shapeId="1335805" r:id="rId1"/>
  </oleObjects>
</worksheet>
</file>

<file path=xl/worksheets/sheet3.xml><?xml version="1.0" encoding="utf-8"?>
<worksheet xmlns="http://schemas.openxmlformats.org/spreadsheetml/2006/main" xmlns:r="http://schemas.openxmlformats.org/officeDocument/2006/relationships">
  <sheetPr>
    <pageSetUpPr fitToPage="1"/>
  </sheetPr>
  <dimension ref="B2:S178"/>
  <sheetViews>
    <sheetView showZeros="0" tabSelected="1" zoomScale="115" zoomScaleNormal="115" zoomScalePageLayoutView="0" workbookViewId="0" topLeftCell="A1">
      <selection activeCell="P7" sqref="P7"/>
    </sheetView>
  </sheetViews>
  <sheetFormatPr defaultColWidth="9.140625" defaultRowHeight="12.75"/>
  <cols>
    <col min="1" max="1" width="9.140625" style="522" customWidth="1"/>
    <col min="2" max="2" width="3.7109375" style="522" customWidth="1"/>
    <col min="3" max="3" width="0.85546875" style="522" customWidth="1"/>
    <col min="4" max="4" width="3.7109375" style="522" customWidth="1"/>
    <col min="5" max="5" width="0.85546875" style="522" customWidth="1"/>
    <col min="6" max="6" width="3.7109375" style="522" customWidth="1"/>
    <col min="7" max="7" width="2.28125" style="522" customWidth="1"/>
    <col min="8" max="8" width="2.421875" style="522" customWidth="1"/>
    <col min="9" max="9" width="47.421875" style="522" customWidth="1"/>
    <col min="10" max="10" width="0.85546875" style="522" customWidth="1"/>
    <col min="11" max="14" width="8.7109375" style="522" customWidth="1"/>
    <col min="15" max="15" width="8.7109375" style="547" customWidth="1"/>
    <col min="16" max="20" width="6.8515625" style="522" customWidth="1"/>
    <col min="21" max="16384" width="9.140625" style="522" customWidth="1"/>
  </cols>
  <sheetData>
    <row r="2" spans="2:15" ht="11.25">
      <c r="B2" s="579"/>
      <c r="C2" s="580"/>
      <c r="D2" s="580"/>
      <c r="E2" s="580"/>
      <c r="F2" s="580"/>
      <c r="G2" s="580"/>
      <c r="H2" s="580"/>
      <c r="I2" s="581"/>
      <c r="K2" s="647" t="s">
        <v>2408</v>
      </c>
      <c r="L2" s="648"/>
      <c r="M2" s="649"/>
      <c r="N2" s="650" t="s">
        <v>2409</v>
      </c>
      <c r="O2" s="649"/>
    </row>
    <row r="3" spans="2:15" ht="11.25">
      <c r="B3" s="582"/>
      <c r="C3" s="583"/>
      <c r="D3" s="583"/>
      <c r="E3" s="583"/>
      <c r="F3" s="583"/>
      <c r="G3" s="583"/>
      <c r="H3" s="583"/>
      <c r="I3" s="584"/>
      <c r="K3" s="651" t="s">
        <v>2402</v>
      </c>
      <c r="L3" s="676" t="s">
        <v>2407</v>
      </c>
      <c r="M3" s="677"/>
      <c r="N3" s="677"/>
      <c r="O3" s="678"/>
    </row>
    <row r="4" spans="2:15" ht="11.25">
      <c r="B4" s="582"/>
      <c r="C4" s="583"/>
      <c r="D4" s="583"/>
      <c r="E4" s="583"/>
      <c r="F4" s="583"/>
      <c r="G4" s="583"/>
      <c r="H4" s="583"/>
      <c r="I4" s="584"/>
      <c r="K4" s="652"/>
      <c r="L4" s="679"/>
      <c r="M4" s="680"/>
      <c r="N4" s="680"/>
      <c r="O4" s="681"/>
    </row>
    <row r="5" spans="2:15" ht="11.25">
      <c r="B5" s="582"/>
      <c r="C5" s="583"/>
      <c r="D5" s="583"/>
      <c r="E5" s="583"/>
      <c r="F5" s="583"/>
      <c r="G5" s="583"/>
      <c r="H5" s="583"/>
      <c r="I5" s="584"/>
      <c r="K5" s="651" t="s">
        <v>2403</v>
      </c>
      <c r="L5" s="676" t="s">
        <v>2405</v>
      </c>
      <c r="M5" s="677"/>
      <c r="N5" s="677"/>
      <c r="O5" s="678"/>
    </row>
    <row r="6" spans="2:15" ht="11.25">
      <c r="B6" s="582"/>
      <c r="C6" s="583"/>
      <c r="D6" s="583"/>
      <c r="E6" s="583"/>
      <c r="F6" s="583"/>
      <c r="G6" s="583"/>
      <c r="H6" s="583"/>
      <c r="I6" s="584"/>
      <c r="K6" s="652"/>
      <c r="L6" s="679"/>
      <c r="M6" s="680"/>
      <c r="N6" s="680"/>
      <c r="O6" s="681"/>
    </row>
    <row r="7" spans="2:15" ht="11.25">
      <c r="B7" s="582"/>
      <c r="C7" s="583"/>
      <c r="D7" s="583"/>
      <c r="E7" s="583"/>
      <c r="F7" s="583"/>
      <c r="G7" s="583"/>
      <c r="H7" s="583"/>
      <c r="I7" s="584"/>
      <c r="K7" s="651" t="s">
        <v>2375</v>
      </c>
      <c r="L7" s="670" t="s">
        <v>2406</v>
      </c>
      <c r="M7" s="671"/>
      <c r="N7" s="671"/>
      <c r="O7" s="672"/>
    </row>
    <row r="8" spans="2:15" ht="11.25">
      <c r="B8" s="582"/>
      <c r="C8" s="583"/>
      <c r="D8" s="583"/>
      <c r="E8" s="583"/>
      <c r="F8" s="583"/>
      <c r="G8" s="583"/>
      <c r="H8" s="583"/>
      <c r="I8" s="584"/>
      <c r="K8" s="652"/>
      <c r="L8" s="673"/>
      <c r="M8" s="674"/>
      <c r="N8" s="674"/>
      <c r="O8" s="675"/>
    </row>
    <row r="9" spans="2:15" ht="11.25">
      <c r="B9" s="582"/>
      <c r="C9" s="583"/>
      <c r="D9" s="583"/>
      <c r="E9" s="583"/>
      <c r="F9" s="583"/>
      <c r="G9" s="583"/>
      <c r="H9" s="583"/>
      <c r="I9" s="584"/>
      <c r="K9" s="651" t="s">
        <v>2374</v>
      </c>
      <c r="L9" s="653"/>
      <c r="M9" s="654"/>
      <c r="N9" s="654"/>
      <c r="O9" s="655"/>
    </row>
    <row r="10" spans="2:15" ht="11.25">
      <c r="B10" s="585"/>
      <c r="C10" s="586"/>
      <c r="D10" s="586"/>
      <c r="E10" s="586"/>
      <c r="F10" s="586"/>
      <c r="G10" s="586"/>
      <c r="H10" s="586"/>
      <c r="I10" s="587"/>
      <c r="K10" s="652"/>
      <c r="L10" s="656"/>
      <c r="M10" s="657"/>
      <c r="N10" s="657"/>
      <c r="O10" s="658"/>
    </row>
    <row r="11" ht="3" customHeight="1" thickBot="1"/>
    <row r="12" spans="2:15" ht="12" thickBot="1">
      <c r="B12" s="641" t="s">
        <v>2376</v>
      </c>
      <c r="C12" s="642"/>
      <c r="D12" s="642"/>
      <c r="E12" s="642"/>
      <c r="F12" s="642"/>
      <c r="G12" s="642"/>
      <c r="H12" s="642"/>
      <c r="I12" s="642"/>
      <c r="J12" s="642"/>
      <c r="K12" s="642"/>
      <c r="L12" s="642"/>
      <c r="M12" s="642"/>
      <c r="N12" s="642"/>
      <c r="O12" s="659"/>
    </row>
    <row r="13" ht="3" customHeight="1" thickBot="1"/>
    <row r="14" spans="2:15" ht="11.25">
      <c r="B14" s="686" t="s">
        <v>2396</v>
      </c>
      <c r="C14" s="687"/>
      <c r="D14" s="687"/>
      <c r="E14" s="687"/>
      <c r="F14" s="687"/>
      <c r="G14" s="687"/>
      <c r="H14" s="687"/>
      <c r="I14" s="688"/>
      <c r="K14" s="686" t="s">
        <v>2395</v>
      </c>
      <c r="L14" s="687"/>
      <c r="M14" s="687"/>
      <c r="N14" s="687"/>
      <c r="O14" s="688"/>
    </row>
    <row r="15" spans="2:15" ht="3" customHeight="1">
      <c r="B15" s="550"/>
      <c r="C15" s="549"/>
      <c r="D15" s="549"/>
      <c r="E15" s="549"/>
      <c r="F15" s="549"/>
      <c r="G15" s="549"/>
      <c r="H15" s="549"/>
      <c r="I15" s="551"/>
      <c r="K15" s="550"/>
      <c r="L15" s="549"/>
      <c r="M15" s="549"/>
      <c r="N15" s="549"/>
      <c r="O15" s="568"/>
    </row>
    <row r="16" spans="2:15" ht="11.25">
      <c r="B16" s="552">
        <v>1</v>
      </c>
      <c r="C16" s="524" t="s">
        <v>2378</v>
      </c>
      <c r="D16" s="524"/>
      <c r="E16" s="524"/>
      <c r="F16" s="527"/>
      <c r="G16" s="525" t="s">
        <v>2279</v>
      </c>
      <c r="H16" s="525"/>
      <c r="I16" s="553"/>
      <c r="K16" s="684">
        <f>L18+L22+L26+L28+L31+L34+L36+L38</f>
        <v>0</v>
      </c>
      <c r="L16" s="685"/>
      <c r="M16" s="526">
        <f>N18+N22+N26+N28+N31+N34+N36+N38</f>
        <v>0</v>
      </c>
      <c r="N16" s="549"/>
      <c r="O16" s="568"/>
    </row>
    <row r="17" spans="2:15" s="536" customFormat="1" ht="3" customHeight="1">
      <c r="B17" s="554"/>
      <c r="C17" s="537"/>
      <c r="D17" s="537"/>
      <c r="E17" s="537"/>
      <c r="F17" s="538"/>
      <c r="G17" s="539"/>
      <c r="H17" s="539"/>
      <c r="I17" s="555"/>
      <c r="K17" s="569"/>
      <c r="L17" s="540"/>
      <c r="M17" s="546"/>
      <c r="N17" s="535"/>
      <c r="O17" s="570"/>
    </row>
    <row r="18" spans="2:15" ht="11.25">
      <c r="B18" s="556">
        <v>1</v>
      </c>
      <c r="C18" s="528" t="s">
        <v>2378</v>
      </c>
      <c r="D18" s="528">
        <v>1</v>
      </c>
      <c r="E18" s="528" t="s">
        <v>2378</v>
      </c>
      <c r="F18" s="529"/>
      <c r="G18" s="530"/>
      <c r="H18" s="531" t="s">
        <v>2280</v>
      </c>
      <c r="I18" s="557"/>
      <c r="K18" s="550"/>
      <c r="L18" s="660">
        <f>SUM(M19:N21)</f>
        <v>0</v>
      </c>
      <c r="M18" s="661"/>
      <c r="N18" s="532">
        <f>SUM(O19:O21)</f>
        <v>0</v>
      </c>
      <c r="O18" s="568"/>
    </row>
    <row r="19" spans="2:15" ht="11.25">
      <c r="B19" s="558">
        <v>1</v>
      </c>
      <c r="C19" s="542" t="s">
        <v>2378</v>
      </c>
      <c r="D19" s="542">
        <v>1</v>
      </c>
      <c r="E19" s="542" t="s">
        <v>2378</v>
      </c>
      <c r="F19" s="542">
        <v>1</v>
      </c>
      <c r="G19" s="543"/>
      <c r="H19" s="544"/>
      <c r="I19" s="559" t="s">
        <v>2281</v>
      </c>
      <c r="K19" s="550"/>
      <c r="L19" s="549"/>
      <c r="M19" s="662"/>
      <c r="N19" s="663"/>
      <c r="O19" s="571">
        <f>IF($K$153=0,0,ROUND(M19/$K$153,4))</f>
        <v>0</v>
      </c>
    </row>
    <row r="20" spans="2:15" ht="11.25">
      <c r="B20" s="558">
        <v>1</v>
      </c>
      <c r="C20" s="542" t="s">
        <v>2378</v>
      </c>
      <c r="D20" s="542">
        <v>1</v>
      </c>
      <c r="E20" s="542" t="s">
        <v>2378</v>
      </c>
      <c r="F20" s="542">
        <v>2</v>
      </c>
      <c r="G20" s="543"/>
      <c r="H20" s="544"/>
      <c r="I20" s="559" t="s">
        <v>2282</v>
      </c>
      <c r="K20" s="550"/>
      <c r="L20" s="549"/>
      <c r="M20" s="662"/>
      <c r="N20" s="663"/>
      <c r="O20" s="571">
        <f>IF($K$153=0,0,ROUND(M20/$K$153,4))</f>
        <v>0</v>
      </c>
    </row>
    <row r="21" spans="2:15" ht="11.25">
      <c r="B21" s="558">
        <v>1</v>
      </c>
      <c r="C21" s="542" t="s">
        <v>2378</v>
      </c>
      <c r="D21" s="542">
        <v>1</v>
      </c>
      <c r="E21" s="542" t="s">
        <v>2378</v>
      </c>
      <c r="F21" s="542">
        <v>3</v>
      </c>
      <c r="G21" s="543"/>
      <c r="H21" s="544"/>
      <c r="I21" s="559" t="s">
        <v>2283</v>
      </c>
      <c r="K21" s="550"/>
      <c r="L21" s="549"/>
      <c r="M21" s="662"/>
      <c r="N21" s="663"/>
      <c r="O21" s="571">
        <f>IF($K$153=0,0,ROUND(M21/$K$153,4))</f>
        <v>0</v>
      </c>
    </row>
    <row r="22" spans="2:15" ht="11.25">
      <c r="B22" s="556">
        <v>1</v>
      </c>
      <c r="C22" s="528" t="s">
        <v>2378</v>
      </c>
      <c r="D22" s="528">
        <v>2</v>
      </c>
      <c r="E22" s="528" t="s">
        <v>2378</v>
      </c>
      <c r="F22" s="529"/>
      <c r="G22" s="533"/>
      <c r="H22" s="534" t="s">
        <v>2284</v>
      </c>
      <c r="I22" s="560"/>
      <c r="K22" s="550"/>
      <c r="L22" s="660">
        <f>SUM(M23:N25)</f>
        <v>0</v>
      </c>
      <c r="M22" s="661"/>
      <c r="N22" s="532">
        <f>SUM(O23:O25)</f>
        <v>0</v>
      </c>
      <c r="O22" s="577"/>
    </row>
    <row r="23" spans="2:15" ht="11.25">
      <c r="B23" s="558">
        <v>1</v>
      </c>
      <c r="C23" s="542" t="s">
        <v>2378</v>
      </c>
      <c r="D23" s="542">
        <v>2</v>
      </c>
      <c r="E23" s="542" t="s">
        <v>2378</v>
      </c>
      <c r="F23" s="542">
        <v>1</v>
      </c>
      <c r="G23" s="543"/>
      <c r="H23" s="544"/>
      <c r="I23" s="559" t="s">
        <v>2285</v>
      </c>
      <c r="K23" s="550"/>
      <c r="L23" s="549"/>
      <c r="M23" s="662"/>
      <c r="N23" s="663"/>
      <c r="O23" s="571">
        <f>IF($K$153=0,0,ROUND(M23/$K$153,4))</f>
        <v>0</v>
      </c>
    </row>
    <row r="24" spans="2:15" ht="12.75" customHeight="1">
      <c r="B24" s="558">
        <v>1</v>
      </c>
      <c r="C24" s="542" t="s">
        <v>2378</v>
      </c>
      <c r="D24" s="542">
        <v>2</v>
      </c>
      <c r="E24" s="542" t="s">
        <v>2378</v>
      </c>
      <c r="F24" s="542">
        <v>2</v>
      </c>
      <c r="G24" s="543"/>
      <c r="H24" s="544"/>
      <c r="I24" s="559" t="s">
        <v>2286</v>
      </c>
      <c r="K24" s="550"/>
      <c r="L24" s="549"/>
      <c r="M24" s="662"/>
      <c r="N24" s="663"/>
      <c r="O24" s="571">
        <f>IF($K$153=0,0,ROUND(M24/$K$153,4))</f>
        <v>0</v>
      </c>
    </row>
    <row r="25" spans="2:15" ht="12.75" customHeight="1">
      <c r="B25" s="558">
        <v>1</v>
      </c>
      <c r="C25" s="542" t="s">
        <v>2378</v>
      </c>
      <c r="D25" s="542">
        <v>2</v>
      </c>
      <c r="E25" s="542" t="s">
        <v>2378</v>
      </c>
      <c r="F25" s="542">
        <v>3</v>
      </c>
      <c r="G25" s="543"/>
      <c r="H25" s="544"/>
      <c r="I25" s="559" t="s">
        <v>2287</v>
      </c>
      <c r="K25" s="550"/>
      <c r="L25" s="549"/>
      <c r="M25" s="662"/>
      <c r="N25" s="663"/>
      <c r="O25" s="571">
        <f>IF($K$153=0,0,ROUND(M25/$K$153,4))</f>
        <v>0</v>
      </c>
    </row>
    <row r="26" spans="2:15" ht="12.75" customHeight="1">
      <c r="B26" s="556">
        <v>1</v>
      </c>
      <c r="C26" s="528" t="s">
        <v>2378</v>
      </c>
      <c r="D26" s="528">
        <v>3</v>
      </c>
      <c r="E26" s="528" t="s">
        <v>2378</v>
      </c>
      <c r="F26" s="529"/>
      <c r="G26" s="533"/>
      <c r="H26" s="534" t="s">
        <v>2288</v>
      </c>
      <c r="I26" s="560"/>
      <c r="K26" s="550"/>
      <c r="L26" s="660">
        <f>M27</f>
        <v>0</v>
      </c>
      <c r="M26" s="661"/>
      <c r="N26" s="532">
        <f>O27</f>
        <v>0</v>
      </c>
      <c r="O26" s="577"/>
    </row>
    <row r="27" spans="2:15" ht="12.75" customHeight="1">
      <c r="B27" s="558">
        <v>1</v>
      </c>
      <c r="C27" s="542" t="s">
        <v>2378</v>
      </c>
      <c r="D27" s="542">
        <v>3</v>
      </c>
      <c r="E27" s="542" t="s">
        <v>2378</v>
      </c>
      <c r="F27" s="542">
        <v>1</v>
      </c>
      <c r="G27" s="543"/>
      <c r="H27" s="544"/>
      <c r="I27" s="559" t="s">
        <v>2289</v>
      </c>
      <c r="K27" s="550"/>
      <c r="L27" s="549"/>
      <c r="M27" s="662"/>
      <c r="N27" s="663"/>
      <c r="O27" s="571">
        <f>IF($K$153=0,0,ROUND(M27/$K$153,4))</f>
        <v>0</v>
      </c>
    </row>
    <row r="28" spans="2:15" ht="11.25">
      <c r="B28" s="556">
        <v>1</v>
      </c>
      <c r="C28" s="528" t="s">
        <v>2378</v>
      </c>
      <c r="D28" s="528">
        <v>4</v>
      </c>
      <c r="E28" s="528" t="s">
        <v>2378</v>
      </c>
      <c r="F28" s="529"/>
      <c r="G28" s="533"/>
      <c r="H28" s="534" t="s">
        <v>2290</v>
      </c>
      <c r="I28" s="560"/>
      <c r="K28" s="550"/>
      <c r="L28" s="660">
        <f>SUM(M29:N30)</f>
        <v>0</v>
      </c>
      <c r="M28" s="661"/>
      <c r="N28" s="532">
        <f>SUM(O29:O30)</f>
        <v>0</v>
      </c>
      <c r="O28" s="577"/>
    </row>
    <row r="29" spans="2:15" ht="11.25">
      <c r="B29" s="558">
        <v>1</v>
      </c>
      <c r="C29" s="542" t="s">
        <v>2378</v>
      </c>
      <c r="D29" s="542">
        <v>4</v>
      </c>
      <c r="E29" s="542" t="s">
        <v>2378</v>
      </c>
      <c r="F29" s="542">
        <v>1</v>
      </c>
      <c r="G29" s="543"/>
      <c r="H29" s="544"/>
      <c r="I29" s="559" t="s">
        <v>2291</v>
      </c>
      <c r="K29" s="550"/>
      <c r="L29" s="549"/>
      <c r="M29" s="662"/>
      <c r="N29" s="663"/>
      <c r="O29" s="571">
        <f>IF($K$153=0,0,ROUND(M29/$K$153,4))</f>
        <v>0</v>
      </c>
    </row>
    <row r="30" spans="2:15" ht="11.25">
      <c r="B30" s="558">
        <v>1</v>
      </c>
      <c r="C30" s="542" t="s">
        <v>2378</v>
      </c>
      <c r="D30" s="542">
        <v>4</v>
      </c>
      <c r="E30" s="542" t="s">
        <v>2378</v>
      </c>
      <c r="F30" s="542">
        <v>2</v>
      </c>
      <c r="G30" s="543"/>
      <c r="H30" s="544"/>
      <c r="I30" s="559" t="s">
        <v>2292</v>
      </c>
      <c r="K30" s="550"/>
      <c r="L30" s="549"/>
      <c r="M30" s="662"/>
      <c r="N30" s="663"/>
      <c r="O30" s="571">
        <f>IF($K$153=0,0,ROUND(M30/$K$153,4))</f>
        <v>0</v>
      </c>
    </row>
    <row r="31" spans="2:15" ht="11.25">
      <c r="B31" s="556">
        <v>1</v>
      </c>
      <c r="C31" s="528" t="s">
        <v>2378</v>
      </c>
      <c r="D31" s="528">
        <v>5</v>
      </c>
      <c r="E31" s="528" t="s">
        <v>2378</v>
      </c>
      <c r="F31" s="529"/>
      <c r="G31" s="533"/>
      <c r="H31" s="534" t="s">
        <v>2293</v>
      </c>
      <c r="I31" s="560"/>
      <c r="K31" s="550"/>
      <c r="L31" s="660">
        <f>SUM(M32:N33)</f>
        <v>0</v>
      </c>
      <c r="M31" s="661"/>
      <c r="N31" s="532">
        <f>SUM(O32:O33)</f>
        <v>0</v>
      </c>
      <c r="O31" s="577"/>
    </row>
    <row r="32" spans="2:15" ht="11.25">
      <c r="B32" s="558">
        <v>1</v>
      </c>
      <c r="C32" s="542" t="s">
        <v>2378</v>
      </c>
      <c r="D32" s="542">
        <v>5</v>
      </c>
      <c r="E32" s="542" t="s">
        <v>2378</v>
      </c>
      <c r="F32" s="542">
        <v>1</v>
      </c>
      <c r="G32" s="543"/>
      <c r="H32" s="544"/>
      <c r="I32" s="559" t="s">
        <v>2294</v>
      </c>
      <c r="K32" s="550"/>
      <c r="L32" s="549"/>
      <c r="M32" s="662"/>
      <c r="N32" s="663"/>
      <c r="O32" s="571">
        <f>IF($K$153=0,0,ROUND(M32/$K$153,4))</f>
        <v>0</v>
      </c>
    </row>
    <row r="33" spans="2:15" ht="11.25">
      <c r="B33" s="558">
        <v>1</v>
      </c>
      <c r="C33" s="542" t="s">
        <v>2378</v>
      </c>
      <c r="D33" s="542">
        <v>5</v>
      </c>
      <c r="E33" s="542" t="s">
        <v>2378</v>
      </c>
      <c r="F33" s="542">
        <v>2</v>
      </c>
      <c r="G33" s="543"/>
      <c r="H33" s="544"/>
      <c r="I33" s="559" t="s">
        <v>2373</v>
      </c>
      <c r="K33" s="550"/>
      <c r="L33" s="549"/>
      <c r="M33" s="662"/>
      <c r="N33" s="663"/>
      <c r="O33" s="571">
        <f>IF($K$153=0,0,ROUND(M33/$K$153,4))</f>
        <v>0</v>
      </c>
    </row>
    <row r="34" spans="2:15" ht="11.25">
      <c r="B34" s="556">
        <v>1</v>
      </c>
      <c r="C34" s="528" t="s">
        <v>2378</v>
      </c>
      <c r="D34" s="528">
        <v>6</v>
      </c>
      <c r="E34" s="528" t="s">
        <v>2378</v>
      </c>
      <c r="F34" s="529"/>
      <c r="G34" s="533"/>
      <c r="H34" s="534" t="s">
        <v>2295</v>
      </c>
      <c r="I34" s="560"/>
      <c r="K34" s="550"/>
      <c r="L34" s="660">
        <f>M35</f>
        <v>0</v>
      </c>
      <c r="M34" s="661"/>
      <c r="N34" s="532">
        <f>O35</f>
        <v>0</v>
      </c>
      <c r="O34" s="577"/>
    </row>
    <row r="35" spans="2:15" ht="11.25">
      <c r="B35" s="558">
        <v>1</v>
      </c>
      <c r="C35" s="542" t="s">
        <v>2378</v>
      </c>
      <c r="D35" s="542">
        <v>6</v>
      </c>
      <c r="E35" s="542" t="s">
        <v>2378</v>
      </c>
      <c r="F35" s="542">
        <v>1</v>
      </c>
      <c r="G35" s="543"/>
      <c r="H35" s="544"/>
      <c r="I35" s="559" t="s">
        <v>2296</v>
      </c>
      <c r="K35" s="550"/>
      <c r="L35" s="549"/>
      <c r="M35" s="662"/>
      <c r="N35" s="663"/>
      <c r="O35" s="571">
        <f>IF($K$153=0,0,ROUND(M35/$K$153,4))</f>
        <v>0</v>
      </c>
    </row>
    <row r="36" spans="2:15" ht="11.25">
      <c r="B36" s="556">
        <v>1</v>
      </c>
      <c r="C36" s="528" t="s">
        <v>2378</v>
      </c>
      <c r="D36" s="528">
        <v>7</v>
      </c>
      <c r="E36" s="528" t="s">
        <v>2378</v>
      </c>
      <c r="F36" s="529"/>
      <c r="G36" s="533"/>
      <c r="H36" s="534" t="s">
        <v>2297</v>
      </c>
      <c r="I36" s="560"/>
      <c r="K36" s="550"/>
      <c r="L36" s="660">
        <f>M37</f>
        <v>0</v>
      </c>
      <c r="M36" s="661"/>
      <c r="N36" s="532">
        <f>O37</f>
        <v>0</v>
      </c>
      <c r="O36" s="577"/>
    </row>
    <row r="37" spans="2:15" ht="11.25">
      <c r="B37" s="558">
        <v>1</v>
      </c>
      <c r="C37" s="542" t="s">
        <v>2378</v>
      </c>
      <c r="D37" s="542">
        <v>7</v>
      </c>
      <c r="E37" s="542" t="s">
        <v>2378</v>
      </c>
      <c r="F37" s="542">
        <v>1</v>
      </c>
      <c r="G37" s="543"/>
      <c r="H37" s="544"/>
      <c r="I37" s="559" t="s">
        <v>2298</v>
      </c>
      <c r="K37" s="550"/>
      <c r="L37" s="549"/>
      <c r="M37" s="662"/>
      <c r="N37" s="663"/>
      <c r="O37" s="571">
        <f>IF($K$153=0,0,ROUND(M37/$K$153,4))</f>
        <v>0</v>
      </c>
    </row>
    <row r="38" spans="2:15" ht="11.25">
      <c r="B38" s="556">
        <v>1</v>
      </c>
      <c r="C38" s="528" t="s">
        <v>2378</v>
      </c>
      <c r="D38" s="528">
        <v>8</v>
      </c>
      <c r="E38" s="528" t="s">
        <v>2378</v>
      </c>
      <c r="F38" s="529"/>
      <c r="G38" s="533"/>
      <c r="H38" s="534" t="s">
        <v>2371</v>
      </c>
      <c r="I38" s="560"/>
      <c r="K38" s="550"/>
      <c r="L38" s="660">
        <f>M39</f>
        <v>0</v>
      </c>
      <c r="M38" s="661"/>
      <c r="N38" s="532">
        <f>O39</f>
        <v>0</v>
      </c>
      <c r="O38" s="577"/>
    </row>
    <row r="39" spans="2:15" ht="11.25">
      <c r="B39" s="558">
        <v>1</v>
      </c>
      <c r="C39" s="542" t="s">
        <v>2378</v>
      </c>
      <c r="D39" s="542">
        <v>8</v>
      </c>
      <c r="E39" s="542" t="s">
        <v>2378</v>
      </c>
      <c r="F39" s="542">
        <v>1</v>
      </c>
      <c r="G39" s="543"/>
      <c r="H39" s="544"/>
      <c r="I39" s="559" t="s">
        <v>2299</v>
      </c>
      <c r="K39" s="550"/>
      <c r="L39" s="549"/>
      <c r="M39" s="662"/>
      <c r="N39" s="663"/>
      <c r="O39" s="571">
        <f>IF($K$153=0,0,ROUND(M39/$K$153,4))</f>
        <v>0</v>
      </c>
    </row>
    <row r="40" spans="2:15" ht="3" customHeight="1">
      <c r="B40" s="550"/>
      <c r="C40" s="549"/>
      <c r="D40" s="549"/>
      <c r="E40" s="549"/>
      <c r="F40" s="549"/>
      <c r="G40" s="561"/>
      <c r="H40" s="561"/>
      <c r="I40" s="562"/>
      <c r="K40" s="550"/>
      <c r="L40" s="549"/>
      <c r="M40" s="549"/>
      <c r="N40" s="549"/>
      <c r="O40" s="577"/>
    </row>
    <row r="41" spans="2:15" ht="11.25">
      <c r="B41" s="552">
        <v>2</v>
      </c>
      <c r="C41" s="524" t="s">
        <v>2378</v>
      </c>
      <c r="D41" s="524"/>
      <c r="E41" s="524"/>
      <c r="F41" s="527"/>
      <c r="G41" s="525" t="s">
        <v>2300</v>
      </c>
      <c r="H41" s="525"/>
      <c r="I41" s="553"/>
      <c r="K41" s="684">
        <f>L42</f>
        <v>0</v>
      </c>
      <c r="L41" s="685"/>
      <c r="M41" s="526">
        <f>N42</f>
        <v>0</v>
      </c>
      <c r="N41" s="549"/>
      <c r="O41" s="577"/>
    </row>
    <row r="42" spans="2:15" ht="11.25">
      <c r="B42" s="556">
        <v>2</v>
      </c>
      <c r="C42" s="528" t="s">
        <v>2378</v>
      </c>
      <c r="D42" s="528">
        <v>1</v>
      </c>
      <c r="E42" s="528" t="s">
        <v>2378</v>
      </c>
      <c r="F42" s="529"/>
      <c r="G42" s="530"/>
      <c r="H42" s="531" t="s">
        <v>2301</v>
      </c>
      <c r="I42" s="557"/>
      <c r="K42" s="550"/>
      <c r="L42" s="660">
        <f>M43</f>
        <v>0</v>
      </c>
      <c r="M42" s="661"/>
      <c r="N42" s="532">
        <f>O43</f>
        <v>0</v>
      </c>
      <c r="O42" s="577"/>
    </row>
    <row r="43" spans="2:15" ht="11.25">
      <c r="B43" s="558">
        <v>2</v>
      </c>
      <c r="C43" s="542" t="s">
        <v>2378</v>
      </c>
      <c r="D43" s="542">
        <v>1</v>
      </c>
      <c r="E43" s="542" t="s">
        <v>2378</v>
      </c>
      <c r="F43" s="542">
        <v>1</v>
      </c>
      <c r="G43" s="543"/>
      <c r="H43" s="544"/>
      <c r="I43" s="559" t="s">
        <v>2302</v>
      </c>
      <c r="K43" s="550"/>
      <c r="L43" s="549"/>
      <c r="M43" s="662"/>
      <c r="N43" s="663"/>
      <c r="O43" s="571">
        <f>IF($K$153=0,0,ROUND(M43/$K$153,4))</f>
        <v>0</v>
      </c>
    </row>
    <row r="44" spans="2:15" ht="3" customHeight="1">
      <c r="B44" s="550"/>
      <c r="C44" s="549"/>
      <c r="D44" s="549"/>
      <c r="E44" s="549"/>
      <c r="F44" s="549"/>
      <c r="G44" s="561"/>
      <c r="H44" s="561"/>
      <c r="I44" s="562"/>
      <c r="K44" s="550"/>
      <c r="L44" s="549"/>
      <c r="M44" s="549"/>
      <c r="N44" s="549"/>
      <c r="O44" s="577"/>
    </row>
    <row r="45" spans="2:15" ht="11.25">
      <c r="B45" s="552">
        <v>3</v>
      </c>
      <c r="C45" s="524" t="s">
        <v>2378</v>
      </c>
      <c r="D45" s="524"/>
      <c r="E45" s="524"/>
      <c r="F45" s="527"/>
      <c r="G45" s="525" t="s">
        <v>2379</v>
      </c>
      <c r="H45" s="525"/>
      <c r="I45" s="553"/>
      <c r="K45" s="684">
        <f>L46+L49</f>
        <v>0</v>
      </c>
      <c r="L45" s="685"/>
      <c r="M45" s="526">
        <f>N46+N49</f>
        <v>0</v>
      </c>
      <c r="N45" s="549"/>
      <c r="O45" s="577"/>
    </row>
    <row r="46" spans="2:15" ht="11.25">
      <c r="B46" s="556">
        <v>3</v>
      </c>
      <c r="C46" s="528" t="s">
        <v>2378</v>
      </c>
      <c r="D46" s="528">
        <v>1</v>
      </c>
      <c r="E46" s="528" t="s">
        <v>2378</v>
      </c>
      <c r="F46" s="529"/>
      <c r="G46" s="530"/>
      <c r="H46" s="531" t="s">
        <v>2304</v>
      </c>
      <c r="I46" s="557"/>
      <c r="K46" s="550"/>
      <c r="L46" s="660">
        <f>SUM(M47:N48)</f>
        <v>0</v>
      </c>
      <c r="M46" s="661"/>
      <c r="N46" s="532">
        <f>SUM(O47:O48)</f>
        <v>0</v>
      </c>
      <c r="O46" s="577"/>
    </row>
    <row r="47" spans="2:15" ht="11.25">
      <c r="B47" s="558">
        <v>3</v>
      </c>
      <c r="C47" s="542" t="s">
        <v>2378</v>
      </c>
      <c r="D47" s="542">
        <v>1</v>
      </c>
      <c r="E47" s="542" t="s">
        <v>2378</v>
      </c>
      <c r="F47" s="542">
        <v>1</v>
      </c>
      <c r="G47" s="543"/>
      <c r="H47" s="544"/>
      <c r="I47" s="559" t="s">
        <v>2303</v>
      </c>
      <c r="K47" s="550"/>
      <c r="L47" s="549"/>
      <c r="M47" s="662"/>
      <c r="N47" s="663"/>
      <c r="O47" s="571">
        <f>IF($K$153=0,0,ROUND(M47/$K$153,4))</f>
        <v>0</v>
      </c>
    </row>
    <row r="48" spans="2:15" ht="11.25">
      <c r="B48" s="558">
        <v>3</v>
      </c>
      <c r="C48" s="542" t="s">
        <v>2378</v>
      </c>
      <c r="D48" s="542">
        <v>1</v>
      </c>
      <c r="E48" s="542" t="s">
        <v>2378</v>
      </c>
      <c r="F48" s="542">
        <v>2</v>
      </c>
      <c r="G48" s="543"/>
      <c r="H48" s="544"/>
      <c r="I48" s="559" t="s">
        <v>2305</v>
      </c>
      <c r="K48" s="550"/>
      <c r="L48" s="549"/>
      <c r="M48" s="662"/>
      <c r="N48" s="663"/>
      <c r="O48" s="571">
        <f>IF($K$153=0,0,ROUND(M48/$K$153,4))</f>
        <v>0</v>
      </c>
    </row>
    <row r="49" spans="2:15" ht="11.25">
      <c r="B49" s="556">
        <v>3</v>
      </c>
      <c r="C49" s="528" t="s">
        <v>2378</v>
      </c>
      <c r="D49" s="528">
        <v>2</v>
      </c>
      <c r="E49" s="528" t="s">
        <v>2378</v>
      </c>
      <c r="F49" s="529"/>
      <c r="G49" s="530"/>
      <c r="H49" s="531" t="s">
        <v>2306</v>
      </c>
      <c r="I49" s="557"/>
      <c r="K49" s="550"/>
      <c r="L49" s="660">
        <f>M50</f>
        <v>0</v>
      </c>
      <c r="M49" s="661"/>
      <c r="N49" s="532">
        <f>O50</f>
        <v>0</v>
      </c>
      <c r="O49" s="577"/>
    </row>
    <row r="50" spans="2:15" ht="11.25">
      <c r="B50" s="558">
        <v>3</v>
      </c>
      <c r="C50" s="542" t="s">
        <v>2378</v>
      </c>
      <c r="D50" s="542">
        <v>2</v>
      </c>
      <c r="E50" s="542" t="s">
        <v>2378</v>
      </c>
      <c r="F50" s="542">
        <v>1</v>
      </c>
      <c r="G50" s="543"/>
      <c r="H50" s="544"/>
      <c r="I50" s="559" t="s">
        <v>2307</v>
      </c>
      <c r="K50" s="550"/>
      <c r="L50" s="549"/>
      <c r="M50" s="662"/>
      <c r="N50" s="663"/>
      <c r="O50" s="571">
        <f>IF($K$153=0,0,ROUND(M50/$K$153,4))</f>
        <v>0</v>
      </c>
    </row>
    <row r="51" spans="2:15" ht="3" customHeight="1">
      <c r="B51" s="550"/>
      <c r="C51" s="549"/>
      <c r="D51" s="549"/>
      <c r="E51" s="549"/>
      <c r="F51" s="549"/>
      <c r="G51" s="561"/>
      <c r="H51" s="561"/>
      <c r="I51" s="562"/>
      <c r="K51" s="550"/>
      <c r="L51" s="549"/>
      <c r="M51" s="549"/>
      <c r="N51" s="549"/>
      <c r="O51" s="577"/>
    </row>
    <row r="52" spans="2:15" ht="11.25">
      <c r="B52" s="552">
        <v>4</v>
      </c>
      <c r="C52" s="524"/>
      <c r="D52" s="524"/>
      <c r="E52" s="524"/>
      <c r="F52" s="527"/>
      <c r="G52" s="525" t="s">
        <v>2308</v>
      </c>
      <c r="H52" s="525"/>
      <c r="I52" s="553"/>
      <c r="K52" s="684">
        <f>L53+L55+L57</f>
        <v>0</v>
      </c>
      <c r="L52" s="685"/>
      <c r="M52" s="526">
        <f>N53+N55+N57</f>
        <v>0</v>
      </c>
      <c r="N52" s="549"/>
      <c r="O52" s="577"/>
    </row>
    <row r="53" spans="2:15" ht="11.25">
      <c r="B53" s="556">
        <v>4</v>
      </c>
      <c r="C53" s="528" t="s">
        <v>2378</v>
      </c>
      <c r="D53" s="528">
        <v>1</v>
      </c>
      <c r="E53" s="528" t="s">
        <v>2378</v>
      </c>
      <c r="F53" s="529"/>
      <c r="G53" s="530"/>
      <c r="H53" s="531" t="s">
        <v>2309</v>
      </c>
      <c r="I53" s="557"/>
      <c r="K53" s="550"/>
      <c r="L53" s="660">
        <f>M54</f>
        <v>0</v>
      </c>
      <c r="M53" s="661"/>
      <c r="N53" s="532">
        <f>O54</f>
        <v>0</v>
      </c>
      <c r="O53" s="577"/>
    </row>
    <row r="54" spans="2:15" ht="11.25" customHeight="1">
      <c r="B54" s="558">
        <v>4</v>
      </c>
      <c r="C54" s="542" t="s">
        <v>2378</v>
      </c>
      <c r="D54" s="542">
        <v>1</v>
      </c>
      <c r="E54" s="542" t="s">
        <v>2378</v>
      </c>
      <c r="F54" s="542">
        <v>1</v>
      </c>
      <c r="G54" s="543"/>
      <c r="H54" s="544"/>
      <c r="I54" s="559" t="s">
        <v>2310</v>
      </c>
      <c r="K54" s="550"/>
      <c r="L54" s="549"/>
      <c r="M54" s="662"/>
      <c r="N54" s="663"/>
      <c r="O54" s="571">
        <f>IF($K$153=0,0,ROUND(M54/$K$153,4))</f>
        <v>0</v>
      </c>
    </row>
    <row r="55" spans="2:15" ht="11.25">
      <c r="B55" s="556">
        <v>4</v>
      </c>
      <c r="C55" s="528" t="s">
        <v>2378</v>
      </c>
      <c r="D55" s="528">
        <v>2</v>
      </c>
      <c r="E55" s="528" t="s">
        <v>2378</v>
      </c>
      <c r="F55" s="529"/>
      <c r="G55" s="530"/>
      <c r="H55" s="531" t="s">
        <v>2380</v>
      </c>
      <c r="I55" s="557"/>
      <c r="K55" s="550"/>
      <c r="L55" s="660">
        <f>M56</f>
        <v>0</v>
      </c>
      <c r="M55" s="661"/>
      <c r="N55" s="532">
        <f>O56</f>
        <v>0</v>
      </c>
      <c r="O55" s="577"/>
    </row>
    <row r="56" spans="2:15" ht="11.25" customHeight="1">
      <c r="B56" s="558">
        <v>4</v>
      </c>
      <c r="C56" s="542" t="s">
        <v>2378</v>
      </c>
      <c r="D56" s="542">
        <v>2</v>
      </c>
      <c r="E56" s="542" t="s">
        <v>2378</v>
      </c>
      <c r="F56" s="542">
        <v>1</v>
      </c>
      <c r="G56" s="543"/>
      <c r="H56" s="544"/>
      <c r="I56" s="559" t="s">
        <v>2310</v>
      </c>
      <c r="K56" s="550"/>
      <c r="L56" s="549"/>
      <c r="M56" s="662"/>
      <c r="N56" s="663"/>
      <c r="O56" s="571">
        <f>IF($K$153=0,0,ROUND(M56/$K$153,4))</f>
        <v>0</v>
      </c>
    </row>
    <row r="57" spans="2:15" ht="11.25">
      <c r="B57" s="556">
        <v>4</v>
      </c>
      <c r="C57" s="528" t="s">
        <v>2378</v>
      </c>
      <c r="D57" s="528">
        <v>3</v>
      </c>
      <c r="E57" s="528" t="s">
        <v>2378</v>
      </c>
      <c r="F57" s="529"/>
      <c r="G57" s="530"/>
      <c r="H57" s="531" t="s">
        <v>2311</v>
      </c>
      <c r="I57" s="557"/>
      <c r="K57" s="550"/>
      <c r="L57" s="660">
        <f>M58</f>
        <v>0</v>
      </c>
      <c r="M57" s="661"/>
      <c r="N57" s="532">
        <f>O58</f>
        <v>0</v>
      </c>
      <c r="O57" s="577"/>
    </row>
    <row r="58" spans="2:15" ht="11.25" customHeight="1">
      <c r="B58" s="558">
        <v>4</v>
      </c>
      <c r="C58" s="542" t="s">
        <v>2378</v>
      </c>
      <c r="D58" s="542">
        <v>3</v>
      </c>
      <c r="E58" s="542" t="s">
        <v>2378</v>
      </c>
      <c r="F58" s="542">
        <v>1</v>
      </c>
      <c r="G58" s="543"/>
      <c r="H58" s="544"/>
      <c r="I58" s="559" t="s">
        <v>2310</v>
      </c>
      <c r="K58" s="550"/>
      <c r="L58" s="549"/>
      <c r="M58" s="662"/>
      <c r="N58" s="663"/>
      <c r="O58" s="571">
        <f>IF($K$153=0,0,ROUND(M58/$K$153,4))</f>
        <v>0</v>
      </c>
    </row>
    <row r="59" spans="2:15" ht="3" customHeight="1">
      <c r="B59" s="550"/>
      <c r="C59" s="549"/>
      <c r="D59" s="549"/>
      <c r="E59" s="549"/>
      <c r="F59" s="549"/>
      <c r="G59" s="561"/>
      <c r="H59" s="561"/>
      <c r="I59" s="562"/>
      <c r="K59" s="550"/>
      <c r="L59" s="549"/>
      <c r="M59" s="549"/>
      <c r="N59" s="549"/>
      <c r="O59" s="577"/>
    </row>
    <row r="60" spans="2:15" ht="11.25">
      <c r="B60" s="552">
        <v>5</v>
      </c>
      <c r="C60" s="524" t="s">
        <v>2378</v>
      </c>
      <c r="D60" s="524"/>
      <c r="E60" s="524"/>
      <c r="F60" s="527"/>
      <c r="G60" s="525" t="s">
        <v>2312</v>
      </c>
      <c r="H60" s="525"/>
      <c r="I60" s="553"/>
      <c r="K60" s="684">
        <f>L61+L63</f>
        <v>0</v>
      </c>
      <c r="L60" s="685"/>
      <c r="M60" s="526">
        <f>N61+N63</f>
        <v>0</v>
      </c>
      <c r="N60" s="549"/>
      <c r="O60" s="577"/>
    </row>
    <row r="61" spans="2:15" ht="11.25">
      <c r="B61" s="556">
        <v>5</v>
      </c>
      <c r="C61" s="528" t="s">
        <v>2378</v>
      </c>
      <c r="D61" s="528">
        <v>1</v>
      </c>
      <c r="E61" s="528" t="s">
        <v>2378</v>
      </c>
      <c r="F61" s="529"/>
      <c r="G61" s="530"/>
      <c r="H61" s="531" t="s">
        <v>2313</v>
      </c>
      <c r="I61" s="557"/>
      <c r="K61" s="550"/>
      <c r="L61" s="660">
        <f>M62</f>
        <v>0</v>
      </c>
      <c r="M61" s="661"/>
      <c r="N61" s="532">
        <f>O62</f>
        <v>0</v>
      </c>
      <c r="O61" s="577"/>
    </row>
    <row r="62" spans="2:15" ht="11.25">
      <c r="B62" s="558">
        <v>5</v>
      </c>
      <c r="C62" s="542" t="s">
        <v>2378</v>
      </c>
      <c r="D62" s="542">
        <v>1</v>
      </c>
      <c r="E62" s="542" t="s">
        <v>2378</v>
      </c>
      <c r="F62" s="542">
        <v>1</v>
      </c>
      <c r="G62" s="543"/>
      <c r="H62" s="544"/>
      <c r="I62" s="559" t="s">
        <v>2314</v>
      </c>
      <c r="K62" s="550"/>
      <c r="L62" s="549"/>
      <c r="M62" s="662"/>
      <c r="N62" s="663"/>
      <c r="O62" s="571">
        <f>IF($K$153=0,0,ROUND(M62/$K$153,4))</f>
        <v>0</v>
      </c>
    </row>
    <row r="63" spans="2:15" ht="11.25">
      <c r="B63" s="556">
        <v>5</v>
      </c>
      <c r="C63" s="528" t="s">
        <v>2378</v>
      </c>
      <c r="D63" s="528">
        <v>2</v>
      </c>
      <c r="E63" s="528" t="s">
        <v>2378</v>
      </c>
      <c r="F63" s="529"/>
      <c r="G63" s="530"/>
      <c r="H63" s="531" t="s">
        <v>2315</v>
      </c>
      <c r="I63" s="557"/>
      <c r="K63" s="550"/>
      <c r="L63" s="660">
        <f>M64</f>
        <v>0</v>
      </c>
      <c r="M63" s="661"/>
      <c r="N63" s="532">
        <f>O64</f>
        <v>0</v>
      </c>
      <c r="O63" s="577"/>
    </row>
    <row r="64" spans="2:15" ht="11.25">
      <c r="B64" s="558">
        <v>5</v>
      </c>
      <c r="C64" s="542" t="s">
        <v>2378</v>
      </c>
      <c r="D64" s="542">
        <v>2</v>
      </c>
      <c r="E64" s="542" t="s">
        <v>2378</v>
      </c>
      <c r="F64" s="542">
        <v>1</v>
      </c>
      <c r="G64" s="543"/>
      <c r="H64" s="544"/>
      <c r="I64" s="559" t="s">
        <v>2381</v>
      </c>
      <c r="K64" s="550"/>
      <c r="L64" s="549"/>
      <c r="M64" s="662"/>
      <c r="N64" s="663"/>
      <c r="O64" s="571">
        <f>IF($K$153=0,0,ROUND(M64/$K$153,4))</f>
        <v>0</v>
      </c>
    </row>
    <row r="65" spans="2:15" ht="3" customHeight="1">
      <c r="B65" s="550"/>
      <c r="C65" s="549"/>
      <c r="D65" s="549"/>
      <c r="E65" s="549"/>
      <c r="F65" s="549"/>
      <c r="G65" s="561"/>
      <c r="H65" s="561"/>
      <c r="I65" s="562"/>
      <c r="K65" s="550"/>
      <c r="L65" s="549"/>
      <c r="M65" s="549"/>
      <c r="N65" s="549"/>
      <c r="O65" s="577"/>
    </row>
    <row r="66" spans="2:15" ht="11.25">
      <c r="B66" s="552">
        <v>6</v>
      </c>
      <c r="C66" s="524" t="s">
        <v>2378</v>
      </c>
      <c r="D66" s="524"/>
      <c r="E66" s="524"/>
      <c r="F66" s="527"/>
      <c r="G66" s="525" t="s">
        <v>2320</v>
      </c>
      <c r="H66" s="525"/>
      <c r="I66" s="553"/>
      <c r="K66" s="684">
        <f>L67+L70+L73</f>
        <v>0</v>
      </c>
      <c r="L66" s="685"/>
      <c r="M66" s="526">
        <f>N67+N70+N73</f>
        <v>0</v>
      </c>
      <c r="N66" s="549"/>
      <c r="O66" s="577"/>
    </row>
    <row r="67" spans="2:15" ht="11.25">
      <c r="B67" s="556">
        <v>6</v>
      </c>
      <c r="C67" s="528" t="s">
        <v>2378</v>
      </c>
      <c r="D67" s="528">
        <v>1</v>
      </c>
      <c r="E67" s="528" t="s">
        <v>2378</v>
      </c>
      <c r="F67" s="529"/>
      <c r="G67" s="530"/>
      <c r="H67" s="531" t="s">
        <v>2316</v>
      </c>
      <c r="I67" s="557"/>
      <c r="K67" s="550"/>
      <c r="L67" s="660">
        <f>SUM(M68:N69)</f>
        <v>0</v>
      </c>
      <c r="M67" s="661"/>
      <c r="N67" s="532">
        <f>SUM(O68:O69)</f>
        <v>0</v>
      </c>
      <c r="O67" s="577"/>
    </row>
    <row r="68" spans="2:15" ht="11.25">
      <c r="B68" s="558">
        <v>6</v>
      </c>
      <c r="C68" s="542" t="s">
        <v>2378</v>
      </c>
      <c r="D68" s="542">
        <v>1</v>
      </c>
      <c r="E68" s="542" t="s">
        <v>2378</v>
      </c>
      <c r="F68" s="542">
        <v>1</v>
      </c>
      <c r="G68" s="543"/>
      <c r="H68" s="544"/>
      <c r="I68" s="559" t="s">
        <v>2317</v>
      </c>
      <c r="K68" s="550"/>
      <c r="L68" s="549"/>
      <c r="M68" s="662"/>
      <c r="N68" s="663"/>
      <c r="O68" s="571">
        <f>IF($K$153=0,0,ROUND(M68/$K$153,4))</f>
        <v>0</v>
      </c>
    </row>
    <row r="69" spans="2:15" ht="11.25">
      <c r="B69" s="558">
        <v>6</v>
      </c>
      <c r="C69" s="542" t="s">
        <v>2378</v>
      </c>
      <c r="D69" s="542">
        <v>1</v>
      </c>
      <c r="E69" s="542" t="s">
        <v>2378</v>
      </c>
      <c r="F69" s="542">
        <v>2</v>
      </c>
      <c r="G69" s="543"/>
      <c r="H69" s="544"/>
      <c r="I69" s="559" t="s">
        <v>2318</v>
      </c>
      <c r="K69" s="550"/>
      <c r="L69" s="549"/>
      <c r="M69" s="662"/>
      <c r="N69" s="663"/>
      <c r="O69" s="571">
        <f>IF($K$153=0,0,ROUND(M69/$K$153,4))</f>
        <v>0</v>
      </c>
    </row>
    <row r="70" spans="2:15" ht="11.25">
      <c r="B70" s="556">
        <v>6</v>
      </c>
      <c r="C70" s="528" t="s">
        <v>2378</v>
      </c>
      <c r="D70" s="528">
        <v>2</v>
      </c>
      <c r="E70" s="528" t="s">
        <v>2378</v>
      </c>
      <c r="F70" s="529"/>
      <c r="G70" s="530"/>
      <c r="H70" s="531" t="s">
        <v>2382</v>
      </c>
      <c r="I70" s="557"/>
      <c r="K70" s="550"/>
      <c r="L70" s="660">
        <f>SUM(M71:N72)</f>
        <v>0</v>
      </c>
      <c r="M70" s="661"/>
      <c r="N70" s="532">
        <f>SUM(O71:O72)</f>
        <v>0</v>
      </c>
      <c r="O70" s="577"/>
    </row>
    <row r="71" spans="2:15" ht="11.25">
      <c r="B71" s="558">
        <v>6</v>
      </c>
      <c r="C71" s="542" t="s">
        <v>2378</v>
      </c>
      <c r="D71" s="542">
        <v>2</v>
      </c>
      <c r="E71" s="542" t="s">
        <v>2378</v>
      </c>
      <c r="F71" s="542">
        <v>1</v>
      </c>
      <c r="G71" s="543"/>
      <c r="H71" s="544"/>
      <c r="I71" s="559" t="s">
        <v>2319</v>
      </c>
      <c r="K71" s="550"/>
      <c r="L71" s="549"/>
      <c r="M71" s="662"/>
      <c r="N71" s="663"/>
      <c r="O71" s="571">
        <f>IF($K$153=0,0,ROUND(M71/$K$153,4))</f>
        <v>0</v>
      </c>
    </row>
    <row r="72" spans="2:15" ht="11.25">
      <c r="B72" s="558">
        <v>6</v>
      </c>
      <c r="C72" s="542" t="s">
        <v>2378</v>
      </c>
      <c r="D72" s="542">
        <v>2</v>
      </c>
      <c r="E72" s="542" t="s">
        <v>2378</v>
      </c>
      <c r="F72" s="542">
        <v>2</v>
      </c>
      <c r="G72" s="543"/>
      <c r="H72" s="544"/>
      <c r="I72" s="559" t="s">
        <v>2372</v>
      </c>
      <c r="K72" s="550"/>
      <c r="L72" s="549"/>
      <c r="M72" s="662"/>
      <c r="N72" s="663"/>
      <c r="O72" s="571">
        <f>IF($K$153=0,0,ROUND(M72/$K$153,4))</f>
        <v>0</v>
      </c>
    </row>
    <row r="73" spans="2:15" ht="11.25">
      <c r="B73" s="556">
        <v>6</v>
      </c>
      <c r="C73" s="528" t="s">
        <v>2378</v>
      </c>
      <c r="D73" s="528">
        <v>3</v>
      </c>
      <c r="E73" s="528" t="s">
        <v>2378</v>
      </c>
      <c r="F73" s="529"/>
      <c r="G73" s="530"/>
      <c r="H73" s="531" t="s">
        <v>2321</v>
      </c>
      <c r="I73" s="557"/>
      <c r="K73" s="550"/>
      <c r="L73" s="660">
        <f>M74</f>
        <v>0</v>
      </c>
      <c r="M73" s="661"/>
      <c r="N73" s="532">
        <f>O74</f>
        <v>0</v>
      </c>
      <c r="O73" s="577"/>
    </row>
    <row r="74" spans="2:15" ht="11.25">
      <c r="B74" s="558">
        <v>6</v>
      </c>
      <c r="C74" s="542" t="s">
        <v>2378</v>
      </c>
      <c r="D74" s="542">
        <v>3</v>
      </c>
      <c r="E74" s="542" t="s">
        <v>2378</v>
      </c>
      <c r="F74" s="542">
        <v>1</v>
      </c>
      <c r="G74" s="543"/>
      <c r="H74" s="544"/>
      <c r="I74" s="559" t="s">
        <v>1379</v>
      </c>
      <c r="K74" s="550"/>
      <c r="L74" s="549"/>
      <c r="M74" s="662"/>
      <c r="N74" s="663"/>
      <c r="O74" s="571">
        <f>IF($K$153=0,0,ROUND(M74/$K$153,4))</f>
        <v>0</v>
      </c>
    </row>
    <row r="75" spans="2:15" ht="3" customHeight="1">
      <c r="B75" s="550"/>
      <c r="C75" s="549"/>
      <c r="D75" s="549"/>
      <c r="E75" s="549"/>
      <c r="F75" s="549"/>
      <c r="G75" s="561"/>
      <c r="H75" s="561"/>
      <c r="I75" s="562"/>
      <c r="K75" s="550"/>
      <c r="L75" s="549"/>
      <c r="M75" s="549"/>
      <c r="N75" s="549"/>
      <c r="O75" s="577"/>
    </row>
    <row r="76" spans="2:15" ht="11.25">
      <c r="B76" s="552">
        <v>7</v>
      </c>
      <c r="C76" s="524" t="s">
        <v>2378</v>
      </c>
      <c r="D76" s="524"/>
      <c r="E76" s="524"/>
      <c r="F76" s="527"/>
      <c r="G76" s="525" t="s">
        <v>2322</v>
      </c>
      <c r="H76" s="525"/>
      <c r="I76" s="553"/>
      <c r="K76" s="684">
        <f>L77+L82</f>
        <v>0</v>
      </c>
      <c r="L76" s="685"/>
      <c r="M76" s="526">
        <f>N77+N82</f>
        <v>0</v>
      </c>
      <c r="N76" s="549"/>
      <c r="O76" s="577"/>
    </row>
    <row r="77" spans="2:15" ht="11.25">
      <c r="B77" s="556">
        <v>7</v>
      </c>
      <c r="C77" s="528" t="s">
        <v>2378</v>
      </c>
      <c r="D77" s="528">
        <v>1</v>
      </c>
      <c r="E77" s="528" t="s">
        <v>2378</v>
      </c>
      <c r="F77" s="529"/>
      <c r="G77" s="530"/>
      <c r="H77" s="531" t="s">
        <v>2323</v>
      </c>
      <c r="I77" s="557"/>
      <c r="K77" s="550"/>
      <c r="L77" s="660">
        <f>SUM(M78:N81)</f>
        <v>0</v>
      </c>
      <c r="M77" s="661"/>
      <c r="N77" s="532">
        <f>SUM(O78:O81)</f>
        <v>0</v>
      </c>
      <c r="O77" s="577"/>
    </row>
    <row r="78" spans="2:15" ht="11.25">
      <c r="B78" s="558">
        <v>7</v>
      </c>
      <c r="C78" s="542" t="s">
        <v>2378</v>
      </c>
      <c r="D78" s="542">
        <v>1</v>
      </c>
      <c r="E78" s="542" t="s">
        <v>2378</v>
      </c>
      <c r="F78" s="542">
        <v>1</v>
      </c>
      <c r="G78" s="543"/>
      <c r="H78" s="544"/>
      <c r="I78" s="559" t="s">
        <v>2324</v>
      </c>
      <c r="K78" s="550"/>
      <c r="L78" s="549"/>
      <c r="M78" s="662"/>
      <c r="N78" s="663"/>
      <c r="O78" s="571">
        <f>IF($K$153=0,0,ROUND(M78/$K$153,4))</f>
        <v>0</v>
      </c>
    </row>
    <row r="79" spans="2:15" ht="11.25">
      <c r="B79" s="558">
        <v>7</v>
      </c>
      <c r="C79" s="542" t="s">
        <v>2378</v>
      </c>
      <c r="D79" s="542">
        <v>1</v>
      </c>
      <c r="E79" s="542" t="s">
        <v>2378</v>
      </c>
      <c r="F79" s="542">
        <v>2</v>
      </c>
      <c r="G79" s="543"/>
      <c r="H79" s="544"/>
      <c r="I79" s="559" t="s">
        <v>2325</v>
      </c>
      <c r="K79" s="550"/>
      <c r="L79" s="549"/>
      <c r="M79" s="662"/>
      <c r="N79" s="663"/>
      <c r="O79" s="571">
        <f>IF($K$153=0,0,ROUND(M79/$K$153,4))</f>
        <v>0</v>
      </c>
    </row>
    <row r="80" spans="2:15" ht="11.25">
      <c r="B80" s="558">
        <v>7</v>
      </c>
      <c r="C80" s="542" t="s">
        <v>2378</v>
      </c>
      <c r="D80" s="542">
        <v>1</v>
      </c>
      <c r="E80" s="542" t="s">
        <v>2378</v>
      </c>
      <c r="F80" s="542">
        <v>3</v>
      </c>
      <c r="G80" s="543"/>
      <c r="H80" s="544"/>
      <c r="I80" s="559" t="s">
        <v>2326</v>
      </c>
      <c r="K80" s="550"/>
      <c r="L80" s="549"/>
      <c r="M80" s="662"/>
      <c r="N80" s="663"/>
      <c r="O80" s="571">
        <f>IF($K$153=0,0,ROUND(M80/$K$153,4))</f>
        <v>0</v>
      </c>
    </row>
    <row r="81" spans="2:15" ht="11.25">
      <c r="B81" s="558">
        <v>7</v>
      </c>
      <c r="C81" s="542" t="s">
        <v>2378</v>
      </c>
      <c r="D81" s="542">
        <v>1</v>
      </c>
      <c r="E81" s="542" t="s">
        <v>2378</v>
      </c>
      <c r="F81" s="542">
        <v>4</v>
      </c>
      <c r="G81" s="543"/>
      <c r="H81" s="544"/>
      <c r="I81" s="559" t="s">
        <v>2327</v>
      </c>
      <c r="K81" s="550"/>
      <c r="L81" s="549"/>
      <c r="M81" s="662"/>
      <c r="N81" s="663"/>
      <c r="O81" s="571">
        <f>IF($K$153=0,0,ROUND(M81/$K$153,4))</f>
        <v>0</v>
      </c>
    </row>
    <row r="82" spans="2:15" ht="11.25">
      <c r="B82" s="556">
        <v>7</v>
      </c>
      <c r="C82" s="528" t="s">
        <v>2378</v>
      </c>
      <c r="D82" s="528">
        <v>2</v>
      </c>
      <c r="E82" s="528" t="s">
        <v>2378</v>
      </c>
      <c r="F82" s="529"/>
      <c r="G82" s="530"/>
      <c r="H82" s="531" t="s">
        <v>2328</v>
      </c>
      <c r="I82" s="557"/>
      <c r="K82" s="550"/>
      <c r="L82" s="660">
        <f>M83</f>
        <v>0</v>
      </c>
      <c r="M82" s="661"/>
      <c r="N82" s="532">
        <f>O83</f>
        <v>0</v>
      </c>
      <c r="O82" s="577"/>
    </row>
    <row r="83" spans="2:15" ht="11.25">
      <c r="B83" s="558">
        <v>7</v>
      </c>
      <c r="C83" s="542" t="s">
        <v>2378</v>
      </c>
      <c r="D83" s="542">
        <v>2</v>
      </c>
      <c r="E83" s="542" t="s">
        <v>2378</v>
      </c>
      <c r="F83" s="542">
        <v>1</v>
      </c>
      <c r="G83" s="543"/>
      <c r="H83" s="544"/>
      <c r="I83" s="559" t="s">
        <v>2329</v>
      </c>
      <c r="K83" s="550"/>
      <c r="L83" s="549"/>
      <c r="M83" s="662"/>
      <c r="N83" s="663"/>
      <c r="O83" s="571">
        <f>IF($K$153=0,0,ROUND(M83/$K$153,4))</f>
        <v>0</v>
      </c>
    </row>
    <row r="84" spans="2:15" ht="3" customHeight="1">
      <c r="B84" s="550"/>
      <c r="C84" s="549"/>
      <c r="D84" s="549"/>
      <c r="E84" s="549"/>
      <c r="F84" s="549"/>
      <c r="G84" s="561"/>
      <c r="H84" s="561"/>
      <c r="I84" s="562"/>
      <c r="K84" s="550"/>
      <c r="L84" s="549"/>
      <c r="M84" s="549"/>
      <c r="N84" s="549"/>
      <c r="O84" s="577"/>
    </row>
    <row r="85" spans="2:15" ht="11.25">
      <c r="B85" s="552">
        <v>8</v>
      </c>
      <c r="C85" s="524" t="s">
        <v>2378</v>
      </c>
      <c r="D85" s="524"/>
      <c r="E85" s="524"/>
      <c r="F85" s="527"/>
      <c r="G85" s="525" t="s">
        <v>2383</v>
      </c>
      <c r="H85" s="525"/>
      <c r="I85" s="553"/>
      <c r="K85" s="684">
        <f>L86+L88</f>
        <v>0</v>
      </c>
      <c r="L85" s="685"/>
      <c r="M85" s="526">
        <f>N86+N88</f>
        <v>0</v>
      </c>
      <c r="N85" s="549"/>
      <c r="O85" s="577"/>
    </row>
    <row r="86" spans="2:15" ht="11.25">
      <c r="B86" s="556">
        <v>8</v>
      </c>
      <c r="C86" s="528" t="s">
        <v>2378</v>
      </c>
      <c r="D86" s="528">
        <v>1</v>
      </c>
      <c r="E86" s="528" t="s">
        <v>2378</v>
      </c>
      <c r="F86" s="529"/>
      <c r="G86" s="530"/>
      <c r="H86" s="531" t="s">
        <v>1788</v>
      </c>
      <c r="I86" s="557"/>
      <c r="K86" s="550"/>
      <c r="L86" s="660">
        <f>M87</f>
        <v>0</v>
      </c>
      <c r="M86" s="661"/>
      <c r="N86" s="532">
        <f>O87</f>
        <v>0</v>
      </c>
      <c r="O86" s="577"/>
    </row>
    <row r="87" spans="2:15" ht="11.25">
      <c r="B87" s="558">
        <v>8</v>
      </c>
      <c r="C87" s="542" t="s">
        <v>2378</v>
      </c>
      <c r="D87" s="542">
        <v>1</v>
      </c>
      <c r="E87" s="542" t="s">
        <v>2378</v>
      </c>
      <c r="F87" s="542">
        <v>1</v>
      </c>
      <c r="G87" s="543"/>
      <c r="H87" s="544"/>
      <c r="I87" s="559" t="s">
        <v>2377</v>
      </c>
      <c r="K87" s="550"/>
      <c r="L87" s="549"/>
      <c r="M87" s="662"/>
      <c r="N87" s="663"/>
      <c r="O87" s="571">
        <f>IF($K$153=0,0,ROUND(M87/$K$153,4))</f>
        <v>0</v>
      </c>
    </row>
    <row r="88" spans="2:15" s="536" customFormat="1" ht="11.25">
      <c r="B88" s="556">
        <v>8</v>
      </c>
      <c r="C88" s="528" t="s">
        <v>2378</v>
      </c>
      <c r="D88" s="528">
        <v>2</v>
      </c>
      <c r="E88" s="528" t="s">
        <v>2378</v>
      </c>
      <c r="F88" s="529"/>
      <c r="G88" s="530"/>
      <c r="H88" s="531" t="s">
        <v>2404</v>
      </c>
      <c r="I88" s="557"/>
      <c r="J88" s="522"/>
      <c r="K88" s="550"/>
      <c r="L88" s="660">
        <f>M89</f>
        <v>0</v>
      </c>
      <c r="M88" s="661"/>
      <c r="N88" s="532">
        <f>O89</f>
        <v>0</v>
      </c>
      <c r="O88" s="572"/>
    </row>
    <row r="89" spans="2:15" s="536" customFormat="1" ht="11.25">
      <c r="B89" s="558">
        <v>8</v>
      </c>
      <c r="C89" s="542" t="s">
        <v>2378</v>
      </c>
      <c r="D89" s="542">
        <v>2</v>
      </c>
      <c r="E89" s="542" t="s">
        <v>2378</v>
      </c>
      <c r="F89" s="542">
        <v>1</v>
      </c>
      <c r="G89" s="543"/>
      <c r="H89" s="544"/>
      <c r="I89" s="559" t="s">
        <v>2410</v>
      </c>
      <c r="J89" s="522"/>
      <c r="K89" s="550"/>
      <c r="L89" s="549"/>
      <c r="M89" s="662"/>
      <c r="N89" s="663"/>
      <c r="O89" s="571">
        <f>IF($K$153=0,0,ROUND(M89/$K$153,4))</f>
        <v>0</v>
      </c>
    </row>
    <row r="90" spans="2:15" ht="3" customHeight="1">
      <c r="B90" s="550"/>
      <c r="C90" s="549"/>
      <c r="D90" s="549"/>
      <c r="E90" s="549"/>
      <c r="F90" s="549"/>
      <c r="G90" s="561"/>
      <c r="H90" s="561"/>
      <c r="I90" s="562"/>
      <c r="K90" s="550"/>
      <c r="L90" s="549"/>
      <c r="M90" s="549"/>
      <c r="N90" s="549"/>
      <c r="O90" s="577"/>
    </row>
    <row r="91" spans="2:15" ht="11.25">
      <c r="B91" s="552">
        <v>9</v>
      </c>
      <c r="C91" s="524" t="s">
        <v>2378</v>
      </c>
      <c r="D91" s="524"/>
      <c r="E91" s="524"/>
      <c r="F91" s="527"/>
      <c r="G91" s="525" t="s">
        <v>2384</v>
      </c>
      <c r="H91" s="525"/>
      <c r="I91" s="553"/>
      <c r="K91" s="684">
        <f>L92</f>
        <v>0</v>
      </c>
      <c r="L91" s="685"/>
      <c r="M91" s="526">
        <f>N92</f>
        <v>0</v>
      </c>
      <c r="N91" s="549"/>
      <c r="O91" s="577"/>
    </row>
    <row r="92" spans="2:15" ht="11.25">
      <c r="B92" s="556">
        <v>9</v>
      </c>
      <c r="C92" s="528" t="s">
        <v>2378</v>
      </c>
      <c r="D92" s="528">
        <v>1</v>
      </c>
      <c r="E92" s="528" t="s">
        <v>2378</v>
      </c>
      <c r="F92" s="529"/>
      <c r="G92" s="530"/>
      <c r="H92" s="531" t="s">
        <v>2385</v>
      </c>
      <c r="I92" s="557"/>
      <c r="K92" s="550"/>
      <c r="L92" s="660">
        <f>SUM(M93:N95)</f>
        <v>0</v>
      </c>
      <c r="M92" s="661"/>
      <c r="N92" s="532">
        <f>SUM(O93:O95)</f>
        <v>0</v>
      </c>
      <c r="O92" s="577"/>
    </row>
    <row r="93" spans="2:15" ht="11.25">
      <c r="B93" s="558">
        <v>9</v>
      </c>
      <c r="C93" s="542" t="s">
        <v>2378</v>
      </c>
      <c r="D93" s="542">
        <v>1</v>
      </c>
      <c r="E93" s="542" t="s">
        <v>2378</v>
      </c>
      <c r="F93" s="542">
        <v>1</v>
      </c>
      <c r="G93" s="543"/>
      <c r="H93" s="544"/>
      <c r="I93" s="559" t="s">
        <v>2332</v>
      </c>
      <c r="K93" s="550"/>
      <c r="L93" s="549"/>
      <c r="M93" s="662"/>
      <c r="N93" s="663"/>
      <c r="O93" s="571">
        <f>IF($K$153=0,0,ROUND(M93/$K$153,4))</f>
        <v>0</v>
      </c>
    </row>
    <row r="94" spans="2:15" ht="11.25">
      <c r="B94" s="558">
        <v>9</v>
      </c>
      <c r="C94" s="542" t="s">
        <v>2378</v>
      </c>
      <c r="D94" s="542">
        <v>1</v>
      </c>
      <c r="E94" s="542" t="s">
        <v>2378</v>
      </c>
      <c r="F94" s="542">
        <v>2</v>
      </c>
      <c r="G94" s="543"/>
      <c r="H94" s="544"/>
      <c r="I94" s="559" t="s">
        <v>2333</v>
      </c>
      <c r="K94" s="550"/>
      <c r="L94" s="549"/>
      <c r="M94" s="662"/>
      <c r="N94" s="663"/>
      <c r="O94" s="571">
        <f>IF($K$153=0,0,ROUND(M94/$K$153,4))</f>
        <v>0</v>
      </c>
    </row>
    <row r="95" spans="2:15" ht="11.25">
      <c r="B95" s="558">
        <v>9</v>
      </c>
      <c r="C95" s="542" t="s">
        <v>2378</v>
      </c>
      <c r="D95" s="542">
        <v>1</v>
      </c>
      <c r="E95" s="542" t="s">
        <v>2378</v>
      </c>
      <c r="F95" s="542">
        <v>3</v>
      </c>
      <c r="G95" s="543"/>
      <c r="H95" s="544"/>
      <c r="I95" s="559" t="s">
        <v>2328</v>
      </c>
      <c r="K95" s="550"/>
      <c r="L95" s="549"/>
      <c r="M95" s="662"/>
      <c r="N95" s="663"/>
      <c r="O95" s="571">
        <f>IF($K$153=0,0,ROUND(M95/$K$153,4))</f>
        <v>0</v>
      </c>
    </row>
    <row r="96" spans="2:15" ht="3" customHeight="1">
      <c r="B96" s="550"/>
      <c r="C96" s="549"/>
      <c r="D96" s="549"/>
      <c r="E96" s="549"/>
      <c r="F96" s="549"/>
      <c r="G96" s="561"/>
      <c r="H96" s="561"/>
      <c r="I96" s="562"/>
      <c r="K96" s="550"/>
      <c r="L96" s="549"/>
      <c r="M96" s="549"/>
      <c r="N96" s="549"/>
      <c r="O96" s="577"/>
    </row>
    <row r="97" spans="2:15" ht="11.25">
      <c r="B97" s="552">
        <v>10</v>
      </c>
      <c r="C97" s="524" t="s">
        <v>2378</v>
      </c>
      <c r="D97" s="524"/>
      <c r="E97" s="524"/>
      <c r="F97" s="527"/>
      <c r="G97" s="525" t="s">
        <v>2370</v>
      </c>
      <c r="H97" s="525"/>
      <c r="I97" s="553"/>
      <c r="K97" s="684">
        <f>L98+L108+L110+L113+L117+L122+L127+L131</f>
        <v>0</v>
      </c>
      <c r="L97" s="685"/>
      <c r="M97" s="526">
        <f>N98+N108+N110+N113+N117+N122+N127+N131</f>
        <v>0</v>
      </c>
      <c r="N97" s="549"/>
      <c r="O97" s="577"/>
    </row>
    <row r="98" spans="2:15" ht="11.25">
      <c r="B98" s="556">
        <v>10</v>
      </c>
      <c r="C98" s="528" t="s">
        <v>2378</v>
      </c>
      <c r="D98" s="528">
        <v>1</v>
      </c>
      <c r="E98" s="528" t="s">
        <v>2378</v>
      </c>
      <c r="F98" s="529"/>
      <c r="G98" s="530"/>
      <c r="H98" s="531" t="s">
        <v>2334</v>
      </c>
      <c r="I98" s="557"/>
      <c r="K98" s="550"/>
      <c r="L98" s="660">
        <f>SUM(M99:N107)</f>
        <v>0</v>
      </c>
      <c r="M98" s="661"/>
      <c r="N98" s="532">
        <f>SUM(O99:O107)</f>
        <v>0</v>
      </c>
      <c r="O98" s="577"/>
    </row>
    <row r="99" spans="2:15" ht="11.25">
      <c r="B99" s="558">
        <v>10</v>
      </c>
      <c r="C99" s="542" t="s">
        <v>2378</v>
      </c>
      <c r="D99" s="542">
        <v>1</v>
      </c>
      <c r="E99" s="542" t="s">
        <v>2378</v>
      </c>
      <c r="F99" s="542">
        <v>1</v>
      </c>
      <c r="G99" s="543"/>
      <c r="H99" s="544"/>
      <c r="I99" s="559" t="s">
        <v>2335</v>
      </c>
      <c r="K99" s="550"/>
      <c r="L99" s="549"/>
      <c r="M99" s="662"/>
      <c r="N99" s="663"/>
      <c r="O99" s="571">
        <f aca="true" t="shared" si="0" ref="O99:O107">IF($K$153=0,0,ROUND(M99/$K$153,4))</f>
        <v>0</v>
      </c>
    </row>
    <row r="100" spans="2:15" ht="11.25">
      <c r="B100" s="558">
        <v>10</v>
      </c>
      <c r="C100" s="542" t="s">
        <v>2378</v>
      </c>
      <c r="D100" s="542">
        <v>1</v>
      </c>
      <c r="E100" s="542" t="s">
        <v>2378</v>
      </c>
      <c r="F100" s="542">
        <v>2</v>
      </c>
      <c r="G100" s="543"/>
      <c r="H100" s="544"/>
      <c r="I100" s="559" t="s">
        <v>2336</v>
      </c>
      <c r="K100" s="550"/>
      <c r="L100" s="549"/>
      <c r="M100" s="662"/>
      <c r="N100" s="663"/>
      <c r="O100" s="571">
        <f t="shared" si="0"/>
        <v>0</v>
      </c>
    </row>
    <row r="101" spans="2:19" ht="11.25">
      <c r="B101" s="558">
        <v>10</v>
      </c>
      <c r="C101" s="542" t="s">
        <v>2378</v>
      </c>
      <c r="D101" s="542">
        <v>1</v>
      </c>
      <c r="E101" s="542" t="s">
        <v>2378</v>
      </c>
      <c r="F101" s="542">
        <v>3</v>
      </c>
      <c r="G101" s="543"/>
      <c r="H101" s="544"/>
      <c r="I101" s="559" t="s">
        <v>2337</v>
      </c>
      <c r="K101" s="550"/>
      <c r="L101" s="549"/>
      <c r="M101" s="662"/>
      <c r="N101" s="663"/>
      <c r="O101" s="571">
        <f t="shared" si="0"/>
        <v>0</v>
      </c>
      <c r="S101" s="547"/>
    </row>
    <row r="102" spans="2:15" ht="11.25">
      <c r="B102" s="558">
        <v>10</v>
      </c>
      <c r="C102" s="542" t="s">
        <v>2378</v>
      </c>
      <c r="D102" s="542">
        <v>1</v>
      </c>
      <c r="E102" s="542" t="s">
        <v>2378</v>
      </c>
      <c r="F102" s="542">
        <v>4</v>
      </c>
      <c r="G102" s="543"/>
      <c r="H102" s="544"/>
      <c r="I102" s="559" t="s">
        <v>2338</v>
      </c>
      <c r="K102" s="550"/>
      <c r="L102" s="549"/>
      <c r="M102" s="662"/>
      <c r="N102" s="663"/>
      <c r="O102" s="571">
        <f t="shared" si="0"/>
        <v>0</v>
      </c>
    </row>
    <row r="103" spans="2:15" ht="11.25">
      <c r="B103" s="558">
        <v>10</v>
      </c>
      <c r="C103" s="542" t="s">
        <v>2378</v>
      </c>
      <c r="D103" s="542">
        <v>1</v>
      </c>
      <c r="E103" s="542" t="s">
        <v>2378</v>
      </c>
      <c r="F103" s="542">
        <v>5</v>
      </c>
      <c r="G103" s="543"/>
      <c r="H103" s="544"/>
      <c r="I103" s="559" t="s">
        <v>2339</v>
      </c>
      <c r="K103" s="550"/>
      <c r="L103" s="549"/>
      <c r="M103" s="662"/>
      <c r="N103" s="663"/>
      <c r="O103" s="571">
        <f t="shared" si="0"/>
        <v>0</v>
      </c>
    </row>
    <row r="104" spans="2:15" ht="11.25">
      <c r="B104" s="558">
        <v>10</v>
      </c>
      <c r="C104" s="542" t="s">
        <v>2378</v>
      </c>
      <c r="D104" s="542">
        <v>1</v>
      </c>
      <c r="E104" s="542" t="s">
        <v>2378</v>
      </c>
      <c r="F104" s="542">
        <v>6</v>
      </c>
      <c r="G104" s="543"/>
      <c r="H104" s="544"/>
      <c r="I104" s="559" t="s">
        <v>2340</v>
      </c>
      <c r="K104" s="550"/>
      <c r="L104" s="549"/>
      <c r="M104" s="662"/>
      <c r="N104" s="663"/>
      <c r="O104" s="571">
        <f t="shared" si="0"/>
        <v>0</v>
      </c>
    </row>
    <row r="105" spans="2:15" ht="11.25">
      <c r="B105" s="558">
        <v>10</v>
      </c>
      <c r="C105" s="542" t="s">
        <v>2378</v>
      </c>
      <c r="D105" s="542">
        <v>1</v>
      </c>
      <c r="E105" s="542" t="s">
        <v>2378</v>
      </c>
      <c r="F105" s="542">
        <v>7</v>
      </c>
      <c r="G105" s="543"/>
      <c r="H105" s="544"/>
      <c r="I105" s="559" t="s">
        <v>2386</v>
      </c>
      <c r="K105" s="550"/>
      <c r="L105" s="549"/>
      <c r="M105" s="662"/>
      <c r="N105" s="663"/>
      <c r="O105" s="571">
        <f t="shared" si="0"/>
        <v>0</v>
      </c>
    </row>
    <row r="106" spans="2:15" ht="11.25">
      <c r="B106" s="558">
        <v>10</v>
      </c>
      <c r="C106" s="542" t="s">
        <v>2378</v>
      </c>
      <c r="D106" s="542">
        <v>1</v>
      </c>
      <c r="E106" s="542" t="s">
        <v>2378</v>
      </c>
      <c r="F106" s="542">
        <v>8</v>
      </c>
      <c r="G106" s="543"/>
      <c r="H106" s="544"/>
      <c r="I106" s="559" t="s">
        <v>2341</v>
      </c>
      <c r="K106" s="550"/>
      <c r="L106" s="549"/>
      <c r="M106" s="662"/>
      <c r="N106" s="663"/>
      <c r="O106" s="571">
        <f t="shared" si="0"/>
        <v>0</v>
      </c>
    </row>
    <row r="107" spans="2:15" ht="11.25">
      <c r="B107" s="558">
        <v>10</v>
      </c>
      <c r="C107" s="542" t="s">
        <v>2378</v>
      </c>
      <c r="D107" s="542">
        <v>1</v>
      </c>
      <c r="E107" s="542" t="s">
        <v>2378</v>
      </c>
      <c r="F107" s="542">
        <v>9</v>
      </c>
      <c r="G107" s="543"/>
      <c r="H107" s="544"/>
      <c r="I107" s="559" t="s">
        <v>2342</v>
      </c>
      <c r="K107" s="550"/>
      <c r="L107" s="549"/>
      <c r="M107" s="662"/>
      <c r="N107" s="663"/>
      <c r="O107" s="571">
        <f t="shared" si="0"/>
        <v>0</v>
      </c>
    </row>
    <row r="108" spans="2:15" ht="11.25">
      <c r="B108" s="556">
        <v>10</v>
      </c>
      <c r="C108" s="528" t="s">
        <v>2378</v>
      </c>
      <c r="D108" s="528">
        <v>2</v>
      </c>
      <c r="E108" s="528" t="s">
        <v>2378</v>
      </c>
      <c r="F108" s="529"/>
      <c r="G108" s="530"/>
      <c r="H108" s="531" t="s">
        <v>2343</v>
      </c>
      <c r="I108" s="557"/>
      <c r="K108" s="550"/>
      <c r="L108" s="660">
        <f>M109</f>
        <v>0</v>
      </c>
      <c r="M108" s="661"/>
      <c r="N108" s="532">
        <f>O109</f>
        <v>0</v>
      </c>
      <c r="O108" s="577"/>
    </row>
    <row r="109" spans="2:15" ht="11.25">
      <c r="B109" s="558">
        <v>10</v>
      </c>
      <c r="C109" s="542" t="s">
        <v>2378</v>
      </c>
      <c r="D109" s="542">
        <v>2</v>
      </c>
      <c r="E109" s="542" t="s">
        <v>2378</v>
      </c>
      <c r="F109" s="542">
        <v>1</v>
      </c>
      <c r="G109" s="543"/>
      <c r="H109" s="544"/>
      <c r="I109" s="559" t="s">
        <v>2387</v>
      </c>
      <c r="K109" s="550"/>
      <c r="L109" s="549"/>
      <c r="M109" s="662"/>
      <c r="N109" s="663"/>
      <c r="O109" s="571">
        <f>IF($K$153=0,0,ROUND(M109/$K$153,4))</f>
        <v>0</v>
      </c>
    </row>
    <row r="110" spans="2:15" ht="11.25">
      <c r="B110" s="556">
        <v>10</v>
      </c>
      <c r="C110" s="528" t="s">
        <v>2378</v>
      </c>
      <c r="D110" s="528">
        <v>3</v>
      </c>
      <c r="E110" s="528" t="s">
        <v>2378</v>
      </c>
      <c r="F110" s="529"/>
      <c r="G110" s="530"/>
      <c r="H110" s="531" t="s">
        <v>2344</v>
      </c>
      <c r="I110" s="557"/>
      <c r="K110" s="550"/>
      <c r="L110" s="660">
        <f>SUM(M111:N112)</f>
        <v>0</v>
      </c>
      <c r="M110" s="661"/>
      <c r="N110" s="532">
        <f>SUM(O111:O112)</f>
        <v>0</v>
      </c>
      <c r="O110" s="577"/>
    </row>
    <row r="111" spans="2:15" ht="11.25">
      <c r="B111" s="558">
        <v>10</v>
      </c>
      <c r="C111" s="542" t="s">
        <v>2378</v>
      </c>
      <c r="D111" s="542">
        <v>3</v>
      </c>
      <c r="E111" s="542" t="s">
        <v>2378</v>
      </c>
      <c r="F111" s="542">
        <v>1</v>
      </c>
      <c r="G111" s="543"/>
      <c r="H111" s="544"/>
      <c r="I111" s="559" t="s">
        <v>2348</v>
      </c>
      <c r="K111" s="550"/>
      <c r="L111" s="549"/>
      <c r="M111" s="662"/>
      <c r="N111" s="663"/>
      <c r="O111" s="571">
        <f>IF($K$153=0,0,ROUND(M111/$K$153,4))</f>
        <v>0</v>
      </c>
    </row>
    <row r="112" spans="2:15" ht="11.25">
      <c r="B112" s="558">
        <v>10</v>
      </c>
      <c r="C112" s="542" t="s">
        <v>2378</v>
      </c>
      <c r="D112" s="542">
        <v>3</v>
      </c>
      <c r="E112" s="542" t="s">
        <v>2378</v>
      </c>
      <c r="F112" s="542">
        <v>2</v>
      </c>
      <c r="G112" s="543"/>
      <c r="H112" s="544"/>
      <c r="I112" s="559" t="s">
        <v>2388</v>
      </c>
      <c r="K112" s="550"/>
      <c r="L112" s="549"/>
      <c r="M112" s="662"/>
      <c r="N112" s="663"/>
      <c r="O112" s="571">
        <f>IF($K$153=0,0,ROUND(M112/$K$153,4))</f>
        <v>0</v>
      </c>
    </row>
    <row r="113" spans="2:15" ht="11.25">
      <c r="B113" s="556">
        <v>10</v>
      </c>
      <c r="C113" s="528" t="s">
        <v>2378</v>
      </c>
      <c r="D113" s="528">
        <v>4</v>
      </c>
      <c r="E113" s="528" t="s">
        <v>2378</v>
      </c>
      <c r="F113" s="529"/>
      <c r="G113" s="530"/>
      <c r="H113" s="531" t="s">
        <v>2345</v>
      </c>
      <c r="I113" s="557"/>
      <c r="K113" s="550"/>
      <c r="L113" s="660">
        <f>SUM(M114:N116)</f>
        <v>0</v>
      </c>
      <c r="M113" s="661"/>
      <c r="N113" s="532">
        <f>SUM(O114:O116)</f>
        <v>0</v>
      </c>
      <c r="O113" s="577"/>
    </row>
    <row r="114" spans="2:15" ht="11.25">
      <c r="B114" s="558">
        <v>10</v>
      </c>
      <c r="C114" s="542" t="s">
        <v>2378</v>
      </c>
      <c r="D114" s="542">
        <v>4</v>
      </c>
      <c r="E114" s="542" t="s">
        <v>2378</v>
      </c>
      <c r="F114" s="542">
        <v>1</v>
      </c>
      <c r="G114" s="543"/>
      <c r="H114" s="544"/>
      <c r="I114" s="559" t="s">
        <v>2349</v>
      </c>
      <c r="K114" s="550"/>
      <c r="L114" s="549"/>
      <c r="M114" s="662"/>
      <c r="N114" s="663"/>
      <c r="O114" s="571">
        <f>IF($K$153=0,0,ROUND(M114/$K$153,4))</f>
        <v>0</v>
      </c>
    </row>
    <row r="115" spans="2:15" ht="11.25">
      <c r="B115" s="558">
        <v>10</v>
      </c>
      <c r="C115" s="542" t="s">
        <v>2378</v>
      </c>
      <c r="D115" s="542">
        <v>4</v>
      </c>
      <c r="E115" s="542" t="s">
        <v>2378</v>
      </c>
      <c r="F115" s="542">
        <v>2</v>
      </c>
      <c r="G115" s="543"/>
      <c r="H115" s="544"/>
      <c r="I115" s="559" t="s">
        <v>2350</v>
      </c>
      <c r="K115" s="550"/>
      <c r="L115" s="549"/>
      <c r="M115" s="662"/>
      <c r="N115" s="663"/>
      <c r="O115" s="571">
        <f>IF($K$153=0,0,ROUND(M115/$K$153,4))</f>
        <v>0</v>
      </c>
    </row>
    <row r="116" spans="2:15" ht="11.25">
      <c r="B116" s="558">
        <v>10</v>
      </c>
      <c r="C116" s="542" t="s">
        <v>2378</v>
      </c>
      <c r="D116" s="542">
        <v>4</v>
      </c>
      <c r="E116" s="542" t="s">
        <v>2378</v>
      </c>
      <c r="F116" s="542">
        <v>3</v>
      </c>
      <c r="G116" s="543"/>
      <c r="H116" s="544"/>
      <c r="I116" s="559" t="s">
        <v>2351</v>
      </c>
      <c r="K116" s="550"/>
      <c r="L116" s="549"/>
      <c r="M116" s="662"/>
      <c r="N116" s="663"/>
      <c r="O116" s="571">
        <f>IF($K$153=0,0,ROUND(M116/$K$153,4))</f>
        <v>0</v>
      </c>
    </row>
    <row r="117" spans="2:15" ht="11.25">
      <c r="B117" s="556">
        <v>10</v>
      </c>
      <c r="C117" s="528" t="s">
        <v>2378</v>
      </c>
      <c r="D117" s="528">
        <v>5</v>
      </c>
      <c r="E117" s="528" t="s">
        <v>2378</v>
      </c>
      <c r="F117" s="529"/>
      <c r="G117" s="530"/>
      <c r="H117" s="531" t="s">
        <v>2389</v>
      </c>
      <c r="I117" s="557"/>
      <c r="K117" s="550"/>
      <c r="L117" s="660">
        <f>SUM(M118:N121)</f>
        <v>0</v>
      </c>
      <c r="M117" s="661"/>
      <c r="N117" s="532">
        <f>SUM(O118:O121)</f>
        <v>0</v>
      </c>
      <c r="O117" s="577"/>
    </row>
    <row r="118" spans="2:15" ht="11.25">
      <c r="B118" s="558">
        <v>10</v>
      </c>
      <c r="C118" s="542" t="s">
        <v>2378</v>
      </c>
      <c r="D118" s="542">
        <v>5</v>
      </c>
      <c r="E118" s="542" t="s">
        <v>2378</v>
      </c>
      <c r="F118" s="542">
        <v>1</v>
      </c>
      <c r="G118" s="543"/>
      <c r="H118" s="544"/>
      <c r="I118" s="559" t="s">
        <v>2352</v>
      </c>
      <c r="K118" s="550"/>
      <c r="L118" s="549"/>
      <c r="M118" s="662"/>
      <c r="N118" s="663"/>
      <c r="O118" s="571">
        <f>IF($K$153=0,0,ROUND(M118/$K$153,4))</f>
        <v>0</v>
      </c>
    </row>
    <row r="119" spans="2:15" ht="11.25">
      <c r="B119" s="558">
        <v>10</v>
      </c>
      <c r="C119" s="542" t="s">
        <v>2378</v>
      </c>
      <c r="D119" s="542">
        <v>5</v>
      </c>
      <c r="E119" s="542" t="s">
        <v>2378</v>
      </c>
      <c r="F119" s="542">
        <v>2</v>
      </c>
      <c r="G119" s="543"/>
      <c r="H119" s="544"/>
      <c r="I119" s="559" t="s">
        <v>2353</v>
      </c>
      <c r="K119" s="550"/>
      <c r="L119" s="549"/>
      <c r="M119" s="662"/>
      <c r="N119" s="663"/>
      <c r="O119" s="571">
        <f>IF($K$153=0,0,ROUND(M119/$K$153,4))</f>
        <v>0</v>
      </c>
    </row>
    <row r="120" spans="2:15" ht="11.25">
      <c r="B120" s="558">
        <v>10</v>
      </c>
      <c r="C120" s="542" t="s">
        <v>2378</v>
      </c>
      <c r="D120" s="542">
        <v>5</v>
      </c>
      <c r="E120" s="542" t="s">
        <v>2378</v>
      </c>
      <c r="F120" s="542">
        <v>3</v>
      </c>
      <c r="G120" s="543"/>
      <c r="H120" s="544"/>
      <c r="I120" s="559" t="s">
        <v>2390</v>
      </c>
      <c r="K120" s="550"/>
      <c r="L120" s="549"/>
      <c r="M120" s="662"/>
      <c r="N120" s="663"/>
      <c r="O120" s="571">
        <f>IF($K$153=0,0,ROUND(M120/$K$153,4))</f>
        <v>0</v>
      </c>
    </row>
    <row r="121" spans="2:15" ht="11.25">
      <c r="B121" s="558">
        <v>10</v>
      </c>
      <c r="C121" s="542" t="s">
        <v>2378</v>
      </c>
      <c r="D121" s="542">
        <v>5</v>
      </c>
      <c r="E121" s="542" t="s">
        <v>2378</v>
      </c>
      <c r="F121" s="542">
        <v>4</v>
      </c>
      <c r="G121" s="543"/>
      <c r="H121" s="544"/>
      <c r="I121" s="559" t="s">
        <v>2354</v>
      </c>
      <c r="K121" s="550"/>
      <c r="L121" s="549"/>
      <c r="M121" s="662"/>
      <c r="N121" s="663"/>
      <c r="O121" s="571">
        <f>IF($K$153=0,0,ROUND(M121/$K$153,4))</f>
        <v>0</v>
      </c>
    </row>
    <row r="122" spans="2:15" ht="11.25">
      <c r="B122" s="556">
        <v>10</v>
      </c>
      <c r="C122" s="528" t="s">
        <v>2378</v>
      </c>
      <c r="D122" s="528">
        <v>6</v>
      </c>
      <c r="E122" s="528" t="s">
        <v>2378</v>
      </c>
      <c r="F122" s="529"/>
      <c r="G122" s="530"/>
      <c r="H122" s="531" t="s">
        <v>2346</v>
      </c>
      <c r="I122" s="557"/>
      <c r="K122" s="550"/>
      <c r="L122" s="660">
        <f>SUM(M123:N126)</f>
        <v>0</v>
      </c>
      <c r="M122" s="661"/>
      <c r="N122" s="532">
        <f>SUM(O123:O126)</f>
        <v>0</v>
      </c>
      <c r="O122" s="577"/>
    </row>
    <row r="123" spans="2:15" ht="11.25">
      <c r="B123" s="558">
        <v>10</v>
      </c>
      <c r="C123" s="542" t="s">
        <v>2378</v>
      </c>
      <c r="D123" s="542">
        <v>6</v>
      </c>
      <c r="E123" s="542" t="s">
        <v>2378</v>
      </c>
      <c r="F123" s="542">
        <v>1</v>
      </c>
      <c r="G123" s="543"/>
      <c r="H123" s="544"/>
      <c r="I123" s="559" t="s">
        <v>2355</v>
      </c>
      <c r="K123" s="550"/>
      <c r="L123" s="549"/>
      <c r="M123" s="662"/>
      <c r="N123" s="663"/>
      <c r="O123" s="571">
        <f>IF($K$153=0,0,ROUND(M123/$K$153,4))</f>
        <v>0</v>
      </c>
    </row>
    <row r="124" spans="2:15" ht="11.25">
      <c r="B124" s="558">
        <v>10</v>
      </c>
      <c r="C124" s="542" t="s">
        <v>2378</v>
      </c>
      <c r="D124" s="542">
        <v>6</v>
      </c>
      <c r="E124" s="542" t="s">
        <v>2378</v>
      </c>
      <c r="F124" s="542">
        <v>2</v>
      </c>
      <c r="G124" s="543"/>
      <c r="H124" s="544"/>
      <c r="I124" s="559" t="s">
        <v>2352</v>
      </c>
      <c r="K124" s="550"/>
      <c r="L124" s="549"/>
      <c r="M124" s="662"/>
      <c r="N124" s="663"/>
      <c r="O124" s="571">
        <f>IF($K$153=0,0,ROUND(M124/$K$153,4))</f>
        <v>0</v>
      </c>
    </row>
    <row r="125" spans="2:15" ht="11.25">
      <c r="B125" s="558">
        <v>10</v>
      </c>
      <c r="C125" s="542" t="s">
        <v>2378</v>
      </c>
      <c r="D125" s="542">
        <v>6</v>
      </c>
      <c r="E125" s="542" t="s">
        <v>2378</v>
      </c>
      <c r="F125" s="542">
        <v>3</v>
      </c>
      <c r="G125" s="543"/>
      <c r="H125" s="544"/>
      <c r="I125" s="559" t="s">
        <v>2353</v>
      </c>
      <c r="K125" s="550"/>
      <c r="L125" s="549"/>
      <c r="M125" s="662"/>
      <c r="N125" s="663"/>
      <c r="O125" s="571">
        <f>IF($K$153=0,0,ROUND(M125/$K$153,4))</f>
        <v>0</v>
      </c>
    </row>
    <row r="126" spans="2:15" ht="11.25">
      <c r="B126" s="558">
        <v>10</v>
      </c>
      <c r="C126" s="542" t="s">
        <v>2378</v>
      </c>
      <c r="D126" s="542">
        <v>6</v>
      </c>
      <c r="E126" s="542" t="s">
        <v>2378</v>
      </c>
      <c r="F126" s="542">
        <v>4</v>
      </c>
      <c r="G126" s="543"/>
      <c r="H126" s="544"/>
      <c r="I126" s="559" t="s">
        <v>2356</v>
      </c>
      <c r="K126" s="550"/>
      <c r="L126" s="549"/>
      <c r="M126" s="662"/>
      <c r="N126" s="663"/>
      <c r="O126" s="571">
        <f>IF($K$153=0,0,ROUND(M126/$K$153,4))</f>
        <v>0</v>
      </c>
    </row>
    <row r="127" spans="2:15" ht="11.25">
      <c r="B127" s="556">
        <v>10</v>
      </c>
      <c r="C127" s="528" t="s">
        <v>2378</v>
      </c>
      <c r="D127" s="528">
        <v>7</v>
      </c>
      <c r="E127" s="528" t="s">
        <v>2378</v>
      </c>
      <c r="F127" s="529"/>
      <c r="G127" s="530"/>
      <c r="H127" s="531" t="s">
        <v>2391</v>
      </c>
      <c r="I127" s="557"/>
      <c r="K127" s="550"/>
      <c r="L127" s="660">
        <f>SUM(M128:N130)</f>
        <v>0</v>
      </c>
      <c r="M127" s="661"/>
      <c r="N127" s="532">
        <f>SUM(O128:O130)</f>
        <v>0</v>
      </c>
      <c r="O127" s="577"/>
    </row>
    <row r="128" spans="2:15" ht="11.25">
      <c r="B128" s="558">
        <v>10</v>
      </c>
      <c r="C128" s="542" t="s">
        <v>2378</v>
      </c>
      <c r="D128" s="542">
        <v>7</v>
      </c>
      <c r="E128" s="542" t="s">
        <v>2378</v>
      </c>
      <c r="F128" s="542">
        <v>1</v>
      </c>
      <c r="G128" s="543"/>
      <c r="H128" s="544"/>
      <c r="I128" s="559" t="s">
        <v>2392</v>
      </c>
      <c r="K128" s="550"/>
      <c r="L128" s="549"/>
      <c r="M128" s="662"/>
      <c r="N128" s="663"/>
      <c r="O128" s="571">
        <f>IF($K$153=0,0,ROUND(M128/$K$153,4))</f>
        <v>0</v>
      </c>
    </row>
    <row r="129" spans="2:15" ht="11.25">
      <c r="B129" s="558">
        <v>10</v>
      </c>
      <c r="C129" s="542" t="s">
        <v>2378</v>
      </c>
      <c r="D129" s="542">
        <v>7</v>
      </c>
      <c r="E129" s="542" t="s">
        <v>2378</v>
      </c>
      <c r="F129" s="542">
        <v>2</v>
      </c>
      <c r="G129" s="543"/>
      <c r="H129" s="544"/>
      <c r="I129" s="559" t="s">
        <v>2357</v>
      </c>
      <c r="K129" s="550"/>
      <c r="L129" s="549"/>
      <c r="M129" s="662"/>
      <c r="N129" s="663"/>
      <c r="O129" s="571">
        <f>IF($K$153=0,0,ROUND(M129/$K$153,4))</f>
        <v>0</v>
      </c>
    </row>
    <row r="130" spans="2:15" ht="11.25">
      <c r="B130" s="558">
        <v>10</v>
      </c>
      <c r="C130" s="542" t="s">
        <v>2378</v>
      </c>
      <c r="D130" s="542">
        <v>7</v>
      </c>
      <c r="E130" s="542" t="s">
        <v>2378</v>
      </c>
      <c r="F130" s="542">
        <v>3</v>
      </c>
      <c r="G130" s="543"/>
      <c r="H130" s="544"/>
      <c r="I130" s="559" t="s">
        <v>2358</v>
      </c>
      <c r="K130" s="550"/>
      <c r="L130" s="549"/>
      <c r="M130" s="662"/>
      <c r="N130" s="663"/>
      <c r="O130" s="571">
        <f>IF($K$153=0,0,ROUND(M130/$K$153,4))</f>
        <v>0</v>
      </c>
    </row>
    <row r="131" spans="2:15" ht="11.25">
      <c r="B131" s="556">
        <v>10</v>
      </c>
      <c r="C131" s="528" t="s">
        <v>2378</v>
      </c>
      <c r="D131" s="528">
        <v>8</v>
      </c>
      <c r="E131" s="528" t="s">
        <v>2378</v>
      </c>
      <c r="F131" s="529"/>
      <c r="G131" s="530"/>
      <c r="H131" s="531" t="s">
        <v>2347</v>
      </c>
      <c r="I131" s="557"/>
      <c r="K131" s="550"/>
      <c r="L131" s="660">
        <f>SUM(M132:N134)</f>
        <v>0</v>
      </c>
      <c r="M131" s="661"/>
      <c r="N131" s="532">
        <f>SUM(O132:O134)</f>
        <v>0</v>
      </c>
      <c r="O131" s="577"/>
    </row>
    <row r="132" spans="2:15" ht="11.25">
      <c r="B132" s="558">
        <v>10</v>
      </c>
      <c r="C132" s="542" t="s">
        <v>2378</v>
      </c>
      <c r="D132" s="542">
        <v>8</v>
      </c>
      <c r="E132" s="542" t="s">
        <v>2378</v>
      </c>
      <c r="F132" s="542">
        <v>1</v>
      </c>
      <c r="G132" s="543"/>
      <c r="H132" s="544"/>
      <c r="I132" s="559" t="s">
        <v>2352</v>
      </c>
      <c r="K132" s="550"/>
      <c r="L132" s="549"/>
      <c r="M132" s="662"/>
      <c r="N132" s="663"/>
      <c r="O132" s="571">
        <f>IF($K$153=0,0,ROUND(M132/$K$153,4))</f>
        <v>0</v>
      </c>
    </row>
    <row r="133" spans="2:15" ht="11.25">
      <c r="B133" s="558">
        <v>10</v>
      </c>
      <c r="C133" s="542" t="s">
        <v>2378</v>
      </c>
      <c r="D133" s="542">
        <v>8</v>
      </c>
      <c r="E133" s="542" t="s">
        <v>2378</v>
      </c>
      <c r="F133" s="542">
        <v>2</v>
      </c>
      <c r="G133" s="543"/>
      <c r="H133" s="544"/>
      <c r="I133" s="559" t="s">
        <v>2353</v>
      </c>
      <c r="K133" s="550"/>
      <c r="L133" s="549"/>
      <c r="M133" s="662"/>
      <c r="N133" s="663"/>
      <c r="O133" s="571">
        <f>IF($K$153=0,0,ROUND(M133/$K$153,4))</f>
        <v>0</v>
      </c>
    </row>
    <row r="134" spans="2:15" ht="11.25">
      <c r="B134" s="558">
        <v>10</v>
      </c>
      <c r="C134" s="542" t="s">
        <v>2378</v>
      </c>
      <c r="D134" s="542">
        <v>8</v>
      </c>
      <c r="E134" s="542" t="s">
        <v>2378</v>
      </c>
      <c r="F134" s="542">
        <v>3</v>
      </c>
      <c r="G134" s="543"/>
      <c r="H134" s="544"/>
      <c r="I134" s="559" t="s">
        <v>2393</v>
      </c>
      <c r="K134" s="550"/>
      <c r="L134" s="549"/>
      <c r="M134" s="662"/>
      <c r="N134" s="663"/>
      <c r="O134" s="571">
        <f>IF($K$153=0,0,ROUND(M134/$K$153,4))</f>
        <v>0</v>
      </c>
    </row>
    <row r="135" spans="2:15" ht="3" customHeight="1">
      <c r="B135" s="550"/>
      <c r="C135" s="549"/>
      <c r="D135" s="549"/>
      <c r="E135" s="549"/>
      <c r="F135" s="549"/>
      <c r="G135" s="561"/>
      <c r="H135" s="561"/>
      <c r="I135" s="562"/>
      <c r="K135" s="550"/>
      <c r="L135" s="549"/>
      <c r="M135" s="549"/>
      <c r="N135" s="549"/>
      <c r="O135" s="577"/>
    </row>
    <row r="136" spans="2:15" ht="11.25">
      <c r="B136" s="552">
        <v>11</v>
      </c>
      <c r="C136" s="524" t="s">
        <v>2378</v>
      </c>
      <c r="D136" s="524"/>
      <c r="E136" s="524"/>
      <c r="F136" s="527"/>
      <c r="G136" s="525" t="s">
        <v>2330</v>
      </c>
      <c r="H136" s="525"/>
      <c r="I136" s="553"/>
      <c r="K136" s="684">
        <f>L137</f>
        <v>0</v>
      </c>
      <c r="L136" s="685"/>
      <c r="M136" s="526">
        <f>N137</f>
        <v>0</v>
      </c>
      <c r="N136" s="549"/>
      <c r="O136" s="577"/>
    </row>
    <row r="137" spans="2:15" s="536" customFormat="1" ht="11.25">
      <c r="B137" s="556">
        <v>11</v>
      </c>
      <c r="C137" s="528" t="s">
        <v>2378</v>
      </c>
      <c r="D137" s="528">
        <v>1</v>
      </c>
      <c r="E137" s="528" t="s">
        <v>2378</v>
      </c>
      <c r="F137" s="529"/>
      <c r="G137" s="530"/>
      <c r="H137" s="531" t="s">
        <v>2359</v>
      </c>
      <c r="I137" s="557"/>
      <c r="J137" s="522"/>
      <c r="K137" s="550"/>
      <c r="L137" s="660">
        <f>SUM(M138:N140)</f>
        <v>0</v>
      </c>
      <c r="M137" s="661"/>
      <c r="N137" s="532">
        <f>SUM(O138:O140)</f>
        <v>0</v>
      </c>
      <c r="O137" s="572"/>
    </row>
    <row r="138" spans="2:15" ht="11.25">
      <c r="B138" s="558">
        <v>11</v>
      </c>
      <c r="C138" s="542" t="s">
        <v>2378</v>
      </c>
      <c r="D138" s="542">
        <v>1</v>
      </c>
      <c r="E138" s="542" t="s">
        <v>2378</v>
      </c>
      <c r="F138" s="542">
        <v>1</v>
      </c>
      <c r="G138" s="543"/>
      <c r="H138" s="544"/>
      <c r="I138" s="559" t="s">
        <v>2360</v>
      </c>
      <c r="K138" s="550"/>
      <c r="L138" s="549"/>
      <c r="M138" s="662"/>
      <c r="N138" s="663"/>
      <c r="O138" s="571">
        <f>IF($K$153=0,0,ROUND(M138/$K$153,4))</f>
        <v>0</v>
      </c>
    </row>
    <row r="139" spans="2:15" ht="11.25">
      <c r="B139" s="558">
        <v>11</v>
      </c>
      <c r="C139" s="542" t="s">
        <v>2378</v>
      </c>
      <c r="D139" s="542">
        <v>1</v>
      </c>
      <c r="E139" s="542" t="s">
        <v>2378</v>
      </c>
      <c r="F139" s="542">
        <v>2</v>
      </c>
      <c r="G139" s="543"/>
      <c r="H139" s="544"/>
      <c r="I139" s="559" t="s">
        <v>2361</v>
      </c>
      <c r="K139" s="550"/>
      <c r="L139" s="549"/>
      <c r="M139" s="662"/>
      <c r="N139" s="663"/>
      <c r="O139" s="571">
        <f>IF($K$153=0,0,ROUND(M139/$K$153,4))</f>
        <v>0</v>
      </c>
    </row>
    <row r="140" spans="2:15" ht="11.25">
      <c r="B140" s="558">
        <v>11</v>
      </c>
      <c r="C140" s="542" t="s">
        <v>2378</v>
      </c>
      <c r="D140" s="542">
        <v>1</v>
      </c>
      <c r="E140" s="542" t="s">
        <v>2378</v>
      </c>
      <c r="F140" s="542">
        <v>3</v>
      </c>
      <c r="G140" s="543"/>
      <c r="H140" s="544"/>
      <c r="I140" s="559" t="s">
        <v>2321</v>
      </c>
      <c r="K140" s="550"/>
      <c r="L140" s="549"/>
      <c r="M140" s="662"/>
      <c r="N140" s="663"/>
      <c r="O140" s="571">
        <f>IF($K$153=0,0,ROUND(M140/$K$153,4))</f>
        <v>0</v>
      </c>
    </row>
    <row r="141" spans="2:15" ht="3" customHeight="1">
      <c r="B141" s="550"/>
      <c r="C141" s="549"/>
      <c r="D141" s="549"/>
      <c r="E141" s="549"/>
      <c r="F141" s="549"/>
      <c r="G141" s="561"/>
      <c r="H141" s="561"/>
      <c r="I141" s="562"/>
      <c r="K141" s="550"/>
      <c r="L141" s="549"/>
      <c r="M141" s="549"/>
      <c r="N141" s="549"/>
      <c r="O141" s="577"/>
    </row>
    <row r="142" spans="2:15" ht="11.25">
      <c r="B142" s="552">
        <v>12</v>
      </c>
      <c r="C142" s="524" t="s">
        <v>2378</v>
      </c>
      <c r="D142" s="524"/>
      <c r="E142" s="524"/>
      <c r="F142" s="527"/>
      <c r="G142" s="525" t="s">
        <v>2331</v>
      </c>
      <c r="H142" s="525"/>
      <c r="I142" s="553"/>
      <c r="K142" s="684">
        <f>L143+L145+L149</f>
        <v>0</v>
      </c>
      <c r="L142" s="685"/>
      <c r="M142" s="526">
        <f>(N143+N145+N149)</f>
        <v>0</v>
      </c>
      <c r="N142" s="549"/>
      <c r="O142" s="577"/>
    </row>
    <row r="143" spans="2:15" ht="11.25">
      <c r="B143" s="556">
        <v>12</v>
      </c>
      <c r="C143" s="528" t="s">
        <v>2378</v>
      </c>
      <c r="D143" s="528">
        <v>1</v>
      </c>
      <c r="E143" s="528" t="s">
        <v>2378</v>
      </c>
      <c r="F143" s="529"/>
      <c r="G143" s="530"/>
      <c r="H143" s="531" t="s">
        <v>2362</v>
      </c>
      <c r="I143" s="557"/>
      <c r="K143" s="550"/>
      <c r="L143" s="660">
        <f>M144</f>
        <v>0</v>
      </c>
      <c r="M143" s="661"/>
      <c r="N143" s="532">
        <f>O144</f>
        <v>0</v>
      </c>
      <c r="O143" s="577"/>
    </row>
    <row r="144" spans="2:15" ht="11.25">
      <c r="B144" s="558">
        <v>12</v>
      </c>
      <c r="C144" s="542" t="s">
        <v>2378</v>
      </c>
      <c r="D144" s="542">
        <v>1</v>
      </c>
      <c r="E144" s="542" t="s">
        <v>2378</v>
      </c>
      <c r="F144" s="542">
        <v>1</v>
      </c>
      <c r="G144" s="543"/>
      <c r="H144" s="544"/>
      <c r="I144" s="559" t="s">
        <v>2364</v>
      </c>
      <c r="K144" s="550"/>
      <c r="L144" s="549"/>
      <c r="M144" s="662"/>
      <c r="N144" s="663"/>
      <c r="O144" s="571">
        <f>IF($K$153=0,0,ROUND(M144/$K$153,4))</f>
        <v>0</v>
      </c>
    </row>
    <row r="145" spans="2:15" ht="11.25">
      <c r="B145" s="556">
        <v>12</v>
      </c>
      <c r="C145" s="528" t="s">
        <v>2378</v>
      </c>
      <c r="D145" s="528">
        <v>2</v>
      </c>
      <c r="E145" s="528" t="s">
        <v>2378</v>
      </c>
      <c r="F145" s="529"/>
      <c r="G145" s="530"/>
      <c r="H145" s="531" t="s">
        <v>2394</v>
      </c>
      <c r="I145" s="557"/>
      <c r="K145" s="550"/>
      <c r="L145" s="660">
        <f>SUM(M146:N148)</f>
        <v>0</v>
      </c>
      <c r="M145" s="661"/>
      <c r="N145" s="532">
        <f>SUM(O146:O148)</f>
        <v>0</v>
      </c>
      <c r="O145" s="577"/>
    </row>
    <row r="146" spans="2:15" ht="11.25">
      <c r="B146" s="558">
        <v>12</v>
      </c>
      <c r="C146" s="542" t="s">
        <v>2378</v>
      </c>
      <c r="D146" s="542">
        <v>2</v>
      </c>
      <c r="E146" s="542" t="s">
        <v>2378</v>
      </c>
      <c r="F146" s="542">
        <v>1</v>
      </c>
      <c r="G146" s="543"/>
      <c r="H146" s="544"/>
      <c r="I146" s="559" t="s">
        <v>2365</v>
      </c>
      <c r="K146" s="550"/>
      <c r="L146" s="549"/>
      <c r="M146" s="662"/>
      <c r="N146" s="663"/>
      <c r="O146" s="571">
        <f>IF($K$153=0,0,ROUND(M146/$K$153,4))</f>
        <v>0</v>
      </c>
    </row>
    <row r="147" spans="2:15" ht="11.25">
      <c r="B147" s="558">
        <v>12</v>
      </c>
      <c r="C147" s="542" t="s">
        <v>2378</v>
      </c>
      <c r="D147" s="542">
        <v>2</v>
      </c>
      <c r="E147" s="542" t="s">
        <v>2378</v>
      </c>
      <c r="F147" s="542">
        <v>2</v>
      </c>
      <c r="G147" s="543"/>
      <c r="H147" s="544"/>
      <c r="I147" s="559" t="s">
        <v>2366</v>
      </c>
      <c r="K147" s="550"/>
      <c r="L147" s="549"/>
      <c r="M147" s="662"/>
      <c r="N147" s="663"/>
      <c r="O147" s="571">
        <f>IF($K$153=0,0,ROUND(M147/$K$153,4))</f>
        <v>0</v>
      </c>
    </row>
    <row r="148" spans="2:15" ht="11.25">
      <c r="B148" s="558">
        <v>12</v>
      </c>
      <c r="C148" s="542" t="s">
        <v>2378</v>
      </c>
      <c r="D148" s="542">
        <v>2</v>
      </c>
      <c r="E148" s="542" t="s">
        <v>2378</v>
      </c>
      <c r="F148" s="542">
        <v>3</v>
      </c>
      <c r="G148" s="543"/>
      <c r="H148" s="544"/>
      <c r="I148" s="559" t="s">
        <v>2367</v>
      </c>
      <c r="K148" s="550"/>
      <c r="L148" s="549"/>
      <c r="M148" s="662"/>
      <c r="N148" s="663"/>
      <c r="O148" s="571">
        <f>IF($K$153=0,0,ROUND(M148/$K$153,4))</f>
        <v>0</v>
      </c>
    </row>
    <row r="149" spans="2:15" ht="11.25">
      <c r="B149" s="556">
        <v>12</v>
      </c>
      <c r="C149" s="528" t="s">
        <v>2378</v>
      </c>
      <c r="D149" s="528">
        <v>3</v>
      </c>
      <c r="E149" s="528" t="s">
        <v>2378</v>
      </c>
      <c r="F149" s="529"/>
      <c r="G149" s="530"/>
      <c r="H149" s="531" t="s">
        <v>2363</v>
      </c>
      <c r="I149" s="557"/>
      <c r="K149" s="550"/>
      <c r="L149" s="660">
        <f>SUM(M150:N151)</f>
        <v>0</v>
      </c>
      <c r="M149" s="661"/>
      <c r="N149" s="532">
        <f>SUM(O150:O151)</f>
        <v>0</v>
      </c>
      <c r="O149" s="577"/>
    </row>
    <row r="150" spans="2:15" ht="11.25">
      <c r="B150" s="558">
        <v>12</v>
      </c>
      <c r="C150" s="542" t="s">
        <v>2378</v>
      </c>
      <c r="D150" s="542">
        <v>3</v>
      </c>
      <c r="E150" s="542" t="s">
        <v>2378</v>
      </c>
      <c r="F150" s="542">
        <v>1</v>
      </c>
      <c r="G150" s="543"/>
      <c r="H150" s="544"/>
      <c r="I150" s="559" t="s">
        <v>2368</v>
      </c>
      <c r="K150" s="550"/>
      <c r="L150" s="549"/>
      <c r="M150" s="662"/>
      <c r="N150" s="663"/>
      <c r="O150" s="571">
        <f>IF($K$153=0,0,ROUND(M150/$K$153,4))</f>
        <v>0</v>
      </c>
    </row>
    <row r="151" spans="2:15" ht="12" thickBot="1">
      <c r="B151" s="563">
        <v>12</v>
      </c>
      <c r="C151" s="564" t="s">
        <v>2378</v>
      </c>
      <c r="D151" s="564">
        <v>3</v>
      </c>
      <c r="E151" s="564" t="s">
        <v>2378</v>
      </c>
      <c r="F151" s="564">
        <v>2</v>
      </c>
      <c r="G151" s="565"/>
      <c r="H151" s="566"/>
      <c r="I151" s="567" t="s">
        <v>2369</v>
      </c>
      <c r="K151" s="573"/>
      <c r="L151" s="574"/>
      <c r="M151" s="682"/>
      <c r="N151" s="683"/>
      <c r="O151" s="571">
        <f>IF($K$153=0,0,ROUND(M151/$K$153,4))</f>
        <v>0</v>
      </c>
    </row>
    <row r="152" spans="7:9" ht="3" customHeight="1" thickBot="1">
      <c r="G152" s="523"/>
      <c r="H152" s="523"/>
      <c r="I152" s="523"/>
    </row>
    <row r="153" spans="2:15" ht="12.75" customHeight="1" thickBot="1">
      <c r="B153" s="635" t="s">
        <v>2397</v>
      </c>
      <c r="C153" s="636"/>
      <c r="D153" s="636"/>
      <c r="E153" s="636"/>
      <c r="F153" s="636"/>
      <c r="G153" s="636"/>
      <c r="H153" s="636"/>
      <c r="I153" s="664"/>
      <c r="K153" s="665">
        <f>K142+K136+K97+K91+K85+K76+K66+K60+K52+K45+K41+K16</f>
        <v>0</v>
      </c>
      <c r="L153" s="666"/>
      <c r="M153" s="578">
        <f>M142+M136+M97+M91+M85+M76+M66+M60+M52+M45+M41+M16</f>
        <v>0</v>
      </c>
      <c r="O153" s="541"/>
    </row>
    <row r="154" spans="2:15" ht="12" thickBot="1">
      <c r="B154" s="641" t="s">
        <v>2398</v>
      </c>
      <c r="C154" s="642"/>
      <c r="D154" s="642"/>
      <c r="E154" s="642"/>
      <c r="F154" s="642"/>
      <c r="G154" s="642"/>
      <c r="H154" s="643"/>
      <c r="I154" s="667"/>
      <c r="J154" s="668"/>
      <c r="K154" s="668"/>
      <c r="L154" s="668"/>
      <c r="M154" s="668"/>
      <c r="N154" s="668"/>
      <c r="O154" s="669"/>
    </row>
    <row r="155" spans="2:15" s="536" customFormat="1" ht="3" customHeight="1" thickBot="1">
      <c r="B155" s="535"/>
      <c r="C155" s="535"/>
      <c r="D155" s="535"/>
      <c r="E155" s="535"/>
      <c r="F155" s="535"/>
      <c r="G155" s="535"/>
      <c r="H155" s="535"/>
      <c r="I155" s="545"/>
      <c r="J155" s="545"/>
      <c r="K155" s="545"/>
      <c r="L155" s="545"/>
      <c r="M155" s="545"/>
      <c r="N155" s="545"/>
      <c r="O155" s="548"/>
    </row>
    <row r="156" spans="2:15" ht="32.25" customHeight="1">
      <c r="B156" s="623" t="s">
        <v>2411</v>
      </c>
      <c r="C156" s="624"/>
      <c r="D156" s="624"/>
      <c r="E156" s="624"/>
      <c r="F156" s="625"/>
      <c r="G156" s="625"/>
      <c r="H156" s="625"/>
      <c r="I156" s="625"/>
      <c r="J156" s="625"/>
      <c r="K156" s="625"/>
      <c r="L156" s="625"/>
      <c r="M156" s="625"/>
      <c r="N156" s="625"/>
      <c r="O156" s="626"/>
    </row>
    <row r="157" spans="2:15" ht="44.25" customHeight="1">
      <c r="B157" s="627"/>
      <c r="C157" s="628"/>
      <c r="D157" s="628"/>
      <c r="E157" s="628"/>
      <c r="F157" s="629"/>
      <c r="G157" s="629"/>
      <c r="H157" s="629"/>
      <c r="I157" s="629"/>
      <c r="J157" s="629"/>
      <c r="K157" s="629"/>
      <c r="L157" s="629"/>
      <c r="M157" s="629"/>
      <c r="N157" s="629"/>
      <c r="O157" s="630"/>
    </row>
    <row r="158" spans="2:15" ht="42.75" customHeight="1">
      <c r="B158" s="627"/>
      <c r="C158" s="628"/>
      <c r="D158" s="628"/>
      <c r="E158" s="628"/>
      <c r="F158" s="629"/>
      <c r="G158" s="629"/>
      <c r="H158" s="629"/>
      <c r="I158" s="629"/>
      <c r="J158" s="629"/>
      <c r="K158" s="629"/>
      <c r="L158" s="629"/>
      <c r="M158" s="629"/>
      <c r="N158" s="629"/>
      <c r="O158" s="630"/>
    </row>
    <row r="159" spans="2:15" ht="1.5" customHeight="1" thickBot="1">
      <c r="B159" s="631"/>
      <c r="C159" s="632"/>
      <c r="D159" s="632"/>
      <c r="E159" s="632"/>
      <c r="F159" s="633"/>
      <c r="G159" s="633"/>
      <c r="H159" s="633"/>
      <c r="I159" s="633"/>
      <c r="J159" s="633"/>
      <c r="K159" s="633"/>
      <c r="L159" s="633"/>
      <c r="M159" s="633"/>
      <c r="N159" s="633"/>
      <c r="O159" s="634"/>
    </row>
    <row r="160" spans="2:15" ht="12" thickBot="1">
      <c r="B160" s="635" t="s">
        <v>2399</v>
      </c>
      <c r="C160" s="636"/>
      <c r="D160" s="636"/>
      <c r="E160" s="636"/>
      <c r="F160" s="636"/>
      <c r="G160" s="636"/>
      <c r="H160" s="637"/>
      <c r="I160" s="575"/>
      <c r="K160" s="576" t="s">
        <v>2400</v>
      </c>
      <c r="L160" s="638"/>
      <c r="M160" s="639"/>
      <c r="N160" s="639"/>
      <c r="O160" s="640"/>
    </row>
    <row r="161" spans="2:15" ht="45" customHeight="1" thickBot="1">
      <c r="B161" s="641" t="s">
        <v>2401</v>
      </c>
      <c r="C161" s="642"/>
      <c r="D161" s="642"/>
      <c r="E161" s="642"/>
      <c r="F161" s="642"/>
      <c r="G161" s="642"/>
      <c r="H161" s="643"/>
      <c r="I161" s="644"/>
      <c r="J161" s="645"/>
      <c r="K161" s="645"/>
      <c r="L161" s="645"/>
      <c r="M161" s="645"/>
      <c r="N161" s="645"/>
      <c r="O161" s="646"/>
    </row>
    <row r="162" spans="7:9" ht="11.25">
      <c r="G162" s="523"/>
      <c r="H162" s="523"/>
      <c r="I162" s="523"/>
    </row>
    <row r="163" spans="7:13" ht="11.25">
      <c r="G163" s="523"/>
      <c r="H163" s="523"/>
      <c r="I163" s="523"/>
      <c r="M163" s="547"/>
    </row>
    <row r="164" spans="7:14" ht="11.25">
      <c r="G164" s="523"/>
      <c r="H164" s="523"/>
      <c r="I164" s="523"/>
      <c r="N164" s="547"/>
    </row>
    <row r="165" spans="7:9" ht="11.25">
      <c r="G165" s="523"/>
      <c r="H165" s="523"/>
      <c r="I165" s="523"/>
    </row>
    <row r="166" spans="7:9" ht="11.25">
      <c r="G166" s="523"/>
      <c r="H166" s="523"/>
      <c r="I166" s="523"/>
    </row>
    <row r="167" spans="7:9" ht="11.25">
      <c r="G167" s="523"/>
      <c r="H167" s="523"/>
      <c r="I167" s="523"/>
    </row>
    <row r="168" spans="7:9" ht="11.25">
      <c r="G168" s="523"/>
      <c r="H168" s="523"/>
      <c r="I168" s="523"/>
    </row>
    <row r="169" spans="7:9" ht="11.25">
      <c r="G169" s="523"/>
      <c r="H169" s="523"/>
      <c r="I169" s="523"/>
    </row>
    <row r="170" spans="7:9" ht="11.25">
      <c r="G170" s="523"/>
      <c r="H170" s="523"/>
      <c r="I170" s="523"/>
    </row>
    <row r="171" spans="7:9" ht="11.25">
      <c r="G171" s="523"/>
      <c r="H171" s="523"/>
      <c r="I171" s="523"/>
    </row>
    <row r="172" spans="7:9" ht="11.25">
      <c r="G172" s="523"/>
      <c r="H172" s="523"/>
      <c r="I172" s="523"/>
    </row>
    <row r="173" spans="7:9" ht="11.25">
      <c r="G173" s="523"/>
      <c r="H173" s="523"/>
      <c r="I173" s="523"/>
    </row>
    <row r="174" spans="7:9" ht="11.25">
      <c r="G174" s="523"/>
      <c r="H174" s="523"/>
      <c r="I174" s="523"/>
    </row>
    <row r="175" spans="7:9" ht="11.25">
      <c r="G175" s="523"/>
      <c r="H175" s="523"/>
      <c r="I175" s="523"/>
    </row>
    <row r="176" spans="7:9" ht="11.25">
      <c r="G176" s="523"/>
      <c r="H176" s="523"/>
      <c r="I176" s="523"/>
    </row>
    <row r="177" spans="7:9" ht="11.25">
      <c r="G177" s="523"/>
      <c r="H177" s="523"/>
      <c r="I177" s="523"/>
    </row>
    <row r="178" spans="7:9" ht="11.25">
      <c r="G178" s="523"/>
      <c r="H178" s="523"/>
      <c r="I178" s="523"/>
    </row>
  </sheetData>
  <sheetProtection sheet="1"/>
  <mergeCells count="146">
    <mergeCell ref="M39:N39"/>
    <mergeCell ref="L31:M31"/>
    <mergeCell ref="L34:M34"/>
    <mergeCell ref="L36:M36"/>
    <mergeCell ref="L38:M38"/>
    <mergeCell ref="M32:N32"/>
    <mergeCell ref="M33:N33"/>
    <mergeCell ref="M35:N35"/>
    <mergeCell ref="M37:N37"/>
    <mergeCell ref="M24:N24"/>
    <mergeCell ref="M25:N25"/>
    <mergeCell ref="M27:N27"/>
    <mergeCell ref="M29:N29"/>
    <mergeCell ref="M30:N30"/>
    <mergeCell ref="L22:M22"/>
    <mergeCell ref="L26:M26"/>
    <mergeCell ref="L28:M28"/>
    <mergeCell ref="K16:L16"/>
    <mergeCell ref="L18:M18"/>
    <mergeCell ref="M19:N19"/>
    <mergeCell ref="M20:N20"/>
    <mergeCell ref="M21:N21"/>
    <mergeCell ref="M23:N23"/>
    <mergeCell ref="K14:O14"/>
    <mergeCell ref="B14:I14"/>
    <mergeCell ref="K41:L41"/>
    <mergeCell ref="K45:L45"/>
    <mergeCell ref="K52:L52"/>
    <mergeCell ref="L145:M145"/>
    <mergeCell ref="M62:N62"/>
    <mergeCell ref="M64:N64"/>
    <mergeCell ref="M78:N78"/>
    <mergeCell ref="M79:N79"/>
    <mergeCell ref="K91:L91"/>
    <mergeCell ref="K97:L97"/>
    <mergeCell ref="L73:M73"/>
    <mergeCell ref="L77:M77"/>
    <mergeCell ref="L82:M82"/>
    <mergeCell ref="L86:M86"/>
    <mergeCell ref="L63:M63"/>
    <mergeCell ref="L67:M67"/>
    <mergeCell ref="K60:L60"/>
    <mergeCell ref="K66:L66"/>
    <mergeCell ref="K76:L76"/>
    <mergeCell ref="K85:L85"/>
    <mergeCell ref="M101:N101"/>
    <mergeCell ref="M102:N102"/>
    <mergeCell ref="M103:N103"/>
    <mergeCell ref="K136:L136"/>
    <mergeCell ref="K142:L142"/>
    <mergeCell ref="L42:M42"/>
    <mergeCell ref="L46:M46"/>
    <mergeCell ref="L53:M53"/>
    <mergeCell ref="L55:M55"/>
    <mergeCell ref="L61:M61"/>
    <mergeCell ref="M68:N68"/>
    <mergeCell ref="M69:N69"/>
    <mergeCell ref="M71:N71"/>
    <mergeCell ref="M72:N72"/>
    <mergeCell ref="M74:N74"/>
    <mergeCell ref="L92:M92"/>
    <mergeCell ref="L70:M70"/>
    <mergeCell ref="M80:N80"/>
    <mergeCell ref="M81:N81"/>
    <mergeCell ref="M83:N83"/>
    <mergeCell ref="L149:M149"/>
    <mergeCell ref="M43:N43"/>
    <mergeCell ref="M47:N47"/>
    <mergeCell ref="M48:N48"/>
    <mergeCell ref="L49:M49"/>
    <mergeCell ref="M50:N50"/>
    <mergeCell ref="M54:N54"/>
    <mergeCell ref="M56:N56"/>
    <mergeCell ref="M58:N58"/>
    <mergeCell ref="L57:M57"/>
    <mergeCell ref="M87:N87"/>
    <mergeCell ref="M93:N93"/>
    <mergeCell ref="M94:N94"/>
    <mergeCell ref="M104:N104"/>
    <mergeCell ref="M105:N105"/>
    <mergeCell ref="M106:N106"/>
    <mergeCell ref="L98:M98"/>
    <mergeCell ref="M95:N95"/>
    <mergeCell ref="M99:N99"/>
    <mergeCell ref="M100:N100"/>
    <mergeCell ref="M107:N107"/>
    <mergeCell ref="M109:N109"/>
    <mergeCell ref="M111:N111"/>
    <mergeCell ref="M112:N112"/>
    <mergeCell ref="M114:N114"/>
    <mergeCell ref="M115:N115"/>
    <mergeCell ref="L108:M108"/>
    <mergeCell ref="L110:M110"/>
    <mergeCell ref="L113:M113"/>
    <mergeCell ref="M116:N116"/>
    <mergeCell ref="M118:N118"/>
    <mergeCell ref="M119:N119"/>
    <mergeCell ref="M120:N120"/>
    <mergeCell ref="M121:N121"/>
    <mergeCell ref="M123:N123"/>
    <mergeCell ref="L117:M117"/>
    <mergeCell ref="M124:N124"/>
    <mergeCell ref="L122:M122"/>
    <mergeCell ref="M139:N139"/>
    <mergeCell ref="L131:M131"/>
    <mergeCell ref="L137:M137"/>
    <mergeCell ref="M140:N140"/>
    <mergeCell ref="M144:N144"/>
    <mergeCell ref="M125:N125"/>
    <mergeCell ref="M126:N126"/>
    <mergeCell ref="M128:N128"/>
    <mergeCell ref="M129:N129"/>
    <mergeCell ref="M130:N130"/>
    <mergeCell ref="M132:N132"/>
    <mergeCell ref="L127:M127"/>
    <mergeCell ref="L143:M143"/>
    <mergeCell ref="B154:H154"/>
    <mergeCell ref="I154:O154"/>
    <mergeCell ref="L7:O8"/>
    <mergeCell ref="L5:O6"/>
    <mergeCell ref="L3:O4"/>
    <mergeCell ref="M146:N146"/>
    <mergeCell ref="M147:N147"/>
    <mergeCell ref="M148:N148"/>
    <mergeCell ref="M150:N150"/>
    <mergeCell ref="M151:N151"/>
    <mergeCell ref="K9:K10"/>
    <mergeCell ref="L9:O10"/>
    <mergeCell ref="B12:O12"/>
    <mergeCell ref="L88:M88"/>
    <mergeCell ref="M89:N89"/>
    <mergeCell ref="B153:I153"/>
    <mergeCell ref="K153:L153"/>
    <mergeCell ref="M133:N133"/>
    <mergeCell ref="M134:N134"/>
    <mergeCell ref="M138:N138"/>
    <mergeCell ref="B156:O159"/>
    <mergeCell ref="B160:H160"/>
    <mergeCell ref="L160:O160"/>
    <mergeCell ref="B161:H161"/>
    <mergeCell ref="I161:O161"/>
    <mergeCell ref="K2:M2"/>
    <mergeCell ref="N2:O2"/>
    <mergeCell ref="K3:K4"/>
    <mergeCell ref="K5:K6"/>
    <mergeCell ref="K7:K8"/>
  </mergeCells>
  <printOptions/>
  <pageMargins left="0.5118110236220472" right="0.5118110236220472" top="0.7874015748031497" bottom="0.7874015748031497" header="0.31496062992125984" footer="0.31496062992125984"/>
  <pageSetup fitToHeight="4"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666"/>
  <sheetViews>
    <sheetView view="pageBreakPreview" zoomScale="70" zoomScaleNormal="70" zoomScaleSheetLayoutView="70" zoomScalePageLayoutView="0" workbookViewId="0" topLeftCell="A1">
      <selection activeCell="L252" sqref="L252"/>
    </sheetView>
  </sheetViews>
  <sheetFormatPr defaultColWidth="9.140625" defaultRowHeight="12.75"/>
  <cols>
    <col min="1" max="1" width="6.7109375" style="333" customWidth="1"/>
    <col min="2" max="2" width="81.28125" style="313" customWidth="1"/>
    <col min="3" max="3" width="9.421875" style="0" customWidth="1"/>
    <col min="4" max="4" width="13.7109375" style="396" customWidth="1"/>
    <col min="5" max="5" width="14.00390625" style="423" customWidth="1"/>
    <col min="6" max="6" width="15.00390625" style="423" customWidth="1"/>
    <col min="7" max="7" width="12.421875" style="423" customWidth="1"/>
    <col min="8" max="8" width="14.421875" style="423" customWidth="1"/>
    <col min="9" max="9" width="15.140625" style="423" customWidth="1"/>
    <col min="10" max="10" width="10.00390625" style="423" customWidth="1"/>
    <col min="11" max="11" width="14.28125" style="396" customWidth="1"/>
    <col min="12" max="12" width="15.140625" style="396" customWidth="1"/>
    <col min="13" max="13" width="10.421875" style="403" customWidth="1"/>
    <col min="14" max="14" width="29.140625" style="454" customWidth="1"/>
    <col min="15" max="15" width="4.7109375" style="19" hidden="1" customWidth="1"/>
  </cols>
  <sheetData>
    <row r="1" spans="1:14" ht="20.25" customHeight="1">
      <c r="A1" s="343"/>
      <c r="B1" s="344"/>
      <c r="C1" s="342"/>
      <c r="D1" s="386"/>
      <c r="E1" s="405"/>
      <c r="F1" s="405"/>
      <c r="G1" s="405"/>
      <c r="H1" s="405"/>
      <c r="K1" s="510" t="s">
        <v>823</v>
      </c>
      <c r="L1" s="704" t="e">
        <f>#REF!</f>
        <v>#REF!</v>
      </c>
      <c r="M1" s="704"/>
      <c r="N1" s="705"/>
    </row>
    <row r="2" spans="1:14" ht="24.75" customHeight="1">
      <c r="A2" s="343"/>
      <c r="B2" s="344"/>
      <c r="C2" s="342"/>
      <c r="D2" s="386"/>
      <c r="E2" s="405"/>
      <c r="F2" s="405"/>
      <c r="G2" s="405"/>
      <c r="H2" s="405"/>
      <c r="K2" s="712" t="s">
        <v>824</v>
      </c>
      <c r="L2" s="706" t="e">
        <f>#REF!</f>
        <v>#REF!</v>
      </c>
      <c r="M2" s="706"/>
      <c r="N2" s="707"/>
    </row>
    <row r="3" spans="1:14" ht="24.75" customHeight="1">
      <c r="A3" s="343"/>
      <c r="B3" s="344"/>
      <c r="C3" s="342"/>
      <c r="D3" s="386"/>
      <c r="E3" s="405"/>
      <c r="F3" s="405"/>
      <c r="G3" s="405"/>
      <c r="H3" s="405"/>
      <c r="K3" s="713"/>
      <c r="L3" s="708"/>
      <c r="M3" s="708"/>
      <c r="N3" s="709"/>
    </row>
    <row r="4" spans="1:14" ht="21" customHeight="1">
      <c r="A4" s="343"/>
      <c r="B4" s="344"/>
      <c r="C4" s="342"/>
      <c r="D4" s="386"/>
      <c r="E4" s="405"/>
      <c r="F4" s="405"/>
      <c r="G4" s="405"/>
      <c r="H4" s="405"/>
      <c r="I4" s="405"/>
      <c r="K4" s="511" t="s">
        <v>825</v>
      </c>
      <c r="L4" s="512"/>
      <c r="M4" s="710" t="s">
        <v>105</v>
      </c>
      <c r="N4" s="711"/>
    </row>
    <row r="5" spans="1:14" ht="9.75" customHeight="1">
      <c r="A5" s="343"/>
      <c r="B5" s="344"/>
      <c r="C5" s="342"/>
      <c r="D5" s="386"/>
      <c r="E5" s="405"/>
      <c r="F5" s="405"/>
      <c r="G5" s="405"/>
      <c r="H5" s="405"/>
      <c r="I5" s="405"/>
      <c r="K5" s="513"/>
      <c r="L5" s="513"/>
      <c r="M5" s="514"/>
      <c r="N5" s="515"/>
    </row>
    <row r="6" spans="1:14" ht="25.5" customHeight="1">
      <c r="A6" s="345"/>
      <c r="B6" s="202"/>
      <c r="C6" s="342"/>
      <c r="D6" s="386"/>
      <c r="E6" s="405"/>
      <c r="F6" s="405"/>
      <c r="G6" s="405"/>
      <c r="H6" s="405"/>
      <c r="I6" s="405"/>
      <c r="K6" s="511" t="s">
        <v>826</v>
      </c>
      <c r="L6" s="516"/>
      <c r="M6" s="714">
        <v>41892</v>
      </c>
      <c r="N6" s="715"/>
    </row>
    <row r="7" spans="1:14" ht="20.25">
      <c r="A7" s="346" t="s">
        <v>464</v>
      </c>
      <c r="B7" s="347"/>
      <c r="C7" s="348"/>
      <c r="D7" s="387"/>
      <c r="E7" s="406"/>
      <c r="F7" s="406"/>
      <c r="G7" s="406"/>
      <c r="H7" s="406"/>
      <c r="I7" s="406"/>
      <c r="J7" s="406"/>
      <c r="K7" s="349"/>
      <c r="L7" s="349"/>
      <c r="M7" s="349"/>
      <c r="N7" s="444"/>
    </row>
    <row r="8" spans="1:15" s="8" customFormat="1" ht="12.75" customHeight="1">
      <c r="A8" s="331"/>
      <c r="B8" s="213"/>
      <c r="C8" s="214"/>
      <c r="D8" s="388"/>
      <c r="E8" s="407"/>
      <c r="F8" s="424"/>
      <c r="G8" s="424"/>
      <c r="H8" s="424"/>
      <c r="I8" s="424"/>
      <c r="J8" s="424"/>
      <c r="K8" s="217"/>
      <c r="L8" s="217"/>
      <c r="M8" s="217"/>
      <c r="N8" s="445"/>
      <c r="O8" s="11"/>
    </row>
    <row r="9" spans="1:15" s="226" customFormat="1" ht="17.25" customHeight="1">
      <c r="A9" s="385" t="s">
        <v>828</v>
      </c>
      <c r="B9" s="350"/>
      <c r="C9" s="351"/>
      <c r="D9" s="389"/>
      <c r="E9" s="408"/>
      <c r="F9" s="408"/>
      <c r="G9" s="408"/>
      <c r="H9" s="408"/>
      <c r="I9" s="408"/>
      <c r="J9" s="408"/>
      <c r="K9" s="389"/>
      <c r="L9" s="389"/>
      <c r="M9" s="389"/>
      <c r="N9" s="446"/>
      <c r="O9" s="274"/>
    </row>
    <row r="10" spans="1:15" s="231" customFormat="1" ht="27" customHeight="1">
      <c r="A10" s="716" t="s">
        <v>1388</v>
      </c>
      <c r="B10" s="716" t="s">
        <v>829</v>
      </c>
      <c r="C10" s="716" t="s">
        <v>1390</v>
      </c>
      <c r="D10" s="718" t="s">
        <v>830</v>
      </c>
      <c r="E10" s="702" t="s">
        <v>831</v>
      </c>
      <c r="F10" s="702" t="s">
        <v>832</v>
      </c>
      <c r="G10" s="702" t="s">
        <v>833</v>
      </c>
      <c r="H10" s="702" t="s">
        <v>834</v>
      </c>
      <c r="I10" s="702" t="s">
        <v>835</v>
      </c>
      <c r="J10" s="384" t="s">
        <v>836</v>
      </c>
      <c r="K10" s="702" t="s">
        <v>837</v>
      </c>
      <c r="L10" s="702" t="s">
        <v>838</v>
      </c>
      <c r="M10" s="695" t="s">
        <v>839</v>
      </c>
      <c r="N10" s="697" t="s">
        <v>70</v>
      </c>
      <c r="O10" s="245">
        <f aca="true" t="shared" si="0" ref="O10:O44">LEN(A10)</f>
        <v>4</v>
      </c>
    </row>
    <row r="11" spans="1:15" s="231" customFormat="1" ht="27" customHeight="1">
      <c r="A11" s="717"/>
      <c r="B11" s="717"/>
      <c r="C11" s="717"/>
      <c r="D11" s="719"/>
      <c r="E11" s="703"/>
      <c r="F11" s="703"/>
      <c r="G11" s="703"/>
      <c r="H11" s="703"/>
      <c r="I11" s="703"/>
      <c r="J11" s="356">
        <v>27.73</v>
      </c>
      <c r="K11" s="703"/>
      <c r="L11" s="703"/>
      <c r="M11" s="696"/>
      <c r="N11" s="698"/>
      <c r="O11" s="245">
        <f t="shared" si="0"/>
        <v>0</v>
      </c>
    </row>
    <row r="12" spans="1:15" s="8" customFormat="1" ht="14.25">
      <c r="A12" s="352">
        <v>1</v>
      </c>
      <c r="B12" s="288" t="s">
        <v>1363</v>
      </c>
      <c r="C12" s="353"/>
      <c r="D12" s="390"/>
      <c r="E12" s="409"/>
      <c r="F12" s="409"/>
      <c r="G12" s="409"/>
      <c r="H12" s="409"/>
      <c r="I12" s="409"/>
      <c r="J12" s="409"/>
      <c r="K12" s="390"/>
      <c r="L12" s="390"/>
      <c r="M12" s="390"/>
      <c r="N12" s="354"/>
      <c r="O12" s="245">
        <f t="shared" si="0"/>
        <v>1</v>
      </c>
    </row>
    <row r="13" spans="1:15" s="11" customFormat="1" ht="38.25">
      <c r="A13" s="341" t="s">
        <v>1394</v>
      </c>
      <c r="B13" s="371" t="s">
        <v>124</v>
      </c>
      <c r="C13" s="372" t="s">
        <v>125</v>
      </c>
      <c r="D13" s="455">
        <v>15000</v>
      </c>
      <c r="E13" s="456">
        <v>0.4</v>
      </c>
      <c r="F13" s="456">
        <f aca="true" t="shared" si="1" ref="F13:F77">ROUND(D13*E13,2)</f>
        <v>6000</v>
      </c>
      <c r="G13" s="456">
        <v>0.4</v>
      </c>
      <c r="H13" s="456">
        <f>ROUND(D13*G13,2)</f>
        <v>6000</v>
      </c>
      <c r="I13" s="456">
        <f>(F13+H13)</f>
        <v>12000</v>
      </c>
      <c r="J13" s="456">
        <f>$J$11</f>
        <v>27.73</v>
      </c>
      <c r="K13" s="457">
        <f>ROUND(J13/100*I13,2)</f>
        <v>3327.6</v>
      </c>
      <c r="L13" s="434">
        <f>(I13+K13)</f>
        <v>15327.6</v>
      </c>
      <c r="M13" s="458">
        <f aca="true" t="shared" si="2" ref="M13:M20">L13/$C$654</f>
        <v>0.0154</v>
      </c>
      <c r="N13" s="373" t="s">
        <v>126</v>
      </c>
      <c r="O13" s="245">
        <f t="shared" si="0"/>
        <v>3</v>
      </c>
    </row>
    <row r="14" spans="1:15" s="11" customFormat="1" ht="14.25">
      <c r="A14" s="341" t="s">
        <v>1395</v>
      </c>
      <c r="B14" s="275" t="s">
        <v>1</v>
      </c>
      <c r="C14" s="459" t="s">
        <v>1397</v>
      </c>
      <c r="D14" s="455">
        <v>60</v>
      </c>
      <c r="E14" s="456">
        <v>23.46</v>
      </c>
      <c r="F14" s="456">
        <f t="shared" si="1"/>
        <v>1407.6</v>
      </c>
      <c r="G14" s="456">
        <v>10.46</v>
      </c>
      <c r="H14" s="456">
        <f aca="true" t="shared" si="3" ref="H14:H20">ROUND(D14*G14,2)</f>
        <v>627.6</v>
      </c>
      <c r="I14" s="456">
        <f aca="true" t="shared" si="4" ref="I14:I20">(F14+H14)</f>
        <v>2035.2</v>
      </c>
      <c r="J14" s="456">
        <f aca="true" t="shared" si="5" ref="J14:J20">$J$11</f>
        <v>27.73</v>
      </c>
      <c r="K14" s="457">
        <f aca="true" t="shared" si="6" ref="K14:K20">ROUND(J14/100*I14,2)</f>
        <v>564.36</v>
      </c>
      <c r="L14" s="434">
        <f aca="true" t="shared" si="7" ref="L14:L20">(I14+K14)</f>
        <v>2599.56</v>
      </c>
      <c r="M14" s="458">
        <f t="shared" si="2"/>
        <v>0.0026</v>
      </c>
      <c r="N14" s="367" t="s">
        <v>127</v>
      </c>
      <c r="O14" s="245">
        <f t="shared" si="0"/>
        <v>3</v>
      </c>
    </row>
    <row r="15" spans="1:15" s="11" customFormat="1" ht="14.25">
      <c r="A15" s="341" t="s">
        <v>1396</v>
      </c>
      <c r="B15" s="279" t="s">
        <v>1960</v>
      </c>
      <c r="C15" s="459" t="s">
        <v>1397</v>
      </c>
      <c r="D15" s="455">
        <v>10</v>
      </c>
      <c r="E15" s="456">
        <v>32.76</v>
      </c>
      <c r="F15" s="456">
        <f t="shared" si="1"/>
        <v>327.6</v>
      </c>
      <c r="G15" s="456">
        <v>180.23</v>
      </c>
      <c r="H15" s="456">
        <f t="shared" si="3"/>
        <v>1802.3</v>
      </c>
      <c r="I15" s="456">
        <f t="shared" si="4"/>
        <v>2129.9</v>
      </c>
      <c r="J15" s="456">
        <f t="shared" si="5"/>
        <v>27.73</v>
      </c>
      <c r="K15" s="457">
        <f t="shared" si="6"/>
        <v>590.62</v>
      </c>
      <c r="L15" s="434">
        <f t="shared" si="7"/>
        <v>2720.52</v>
      </c>
      <c r="M15" s="458">
        <f t="shared" si="2"/>
        <v>0.0027</v>
      </c>
      <c r="N15" s="367" t="s">
        <v>128</v>
      </c>
      <c r="O15" s="245">
        <f t="shared" si="0"/>
        <v>3</v>
      </c>
    </row>
    <row r="16" spans="1:15" s="11" customFormat="1" ht="25.5">
      <c r="A16" s="341" t="s">
        <v>1961</v>
      </c>
      <c r="B16" s="275" t="s">
        <v>1470</v>
      </c>
      <c r="C16" s="372" t="s">
        <v>125</v>
      </c>
      <c r="D16" s="455">
        <v>15000</v>
      </c>
      <c r="E16" s="460">
        <v>0.4</v>
      </c>
      <c r="F16" s="460">
        <f t="shared" si="1"/>
        <v>6000</v>
      </c>
      <c r="G16" s="460">
        <v>0.4</v>
      </c>
      <c r="H16" s="456">
        <f t="shared" si="3"/>
        <v>6000</v>
      </c>
      <c r="I16" s="456">
        <f t="shared" si="4"/>
        <v>12000</v>
      </c>
      <c r="J16" s="456">
        <f t="shared" si="5"/>
        <v>27.73</v>
      </c>
      <c r="K16" s="457">
        <f t="shared" si="6"/>
        <v>3327.6</v>
      </c>
      <c r="L16" s="434">
        <f t="shared" si="7"/>
        <v>15327.6</v>
      </c>
      <c r="M16" s="458">
        <f t="shared" si="2"/>
        <v>0.0154</v>
      </c>
      <c r="N16" s="373" t="s">
        <v>129</v>
      </c>
      <c r="O16" s="245">
        <f t="shared" si="0"/>
        <v>3</v>
      </c>
    </row>
    <row r="17" spans="1:15" s="11" customFormat="1" ht="25.5">
      <c r="A17" s="341" t="s">
        <v>1962</v>
      </c>
      <c r="B17" s="308" t="s">
        <v>809</v>
      </c>
      <c r="C17" s="459" t="s">
        <v>1397</v>
      </c>
      <c r="D17" s="455">
        <v>24</v>
      </c>
      <c r="E17" s="456">
        <v>5.28</v>
      </c>
      <c r="F17" s="456">
        <f t="shared" si="1"/>
        <v>126.72</v>
      </c>
      <c r="G17" s="456">
        <v>22.27</v>
      </c>
      <c r="H17" s="456">
        <f t="shared" si="3"/>
        <v>534.48</v>
      </c>
      <c r="I17" s="456">
        <f t="shared" si="4"/>
        <v>661.2</v>
      </c>
      <c r="J17" s="456">
        <f t="shared" si="5"/>
        <v>27.73</v>
      </c>
      <c r="K17" s="457">
        <f t="shared" si="6"/>
        <v>183.35</v>
      </c>
      <c r="L17" s="434">
        <f t="shared" si="7"/>
        <v>844.55</v>
      </c>
      <c r="M17" s="458">
        <f t="shared" si="2"/>
        <v>0.0008</v>
      </c>
      <c r="N17" s="447" t="s">
        <v>134</v>
      </c>
      <c r="O17" s="245">
        <f t="shared" si="0"/>
        <v>3</v>
      </c>
    </row>
    <row r="18" spans="1:15" s="11" customFormat="1" ht="25.5">
      <c r="A18" s="341" t="s">
        <v>1361</v>
      </c>
      <c r="B18" s="308" t="s">
        <v>66</v>
      </c>
      <c r="C18" s="374" t="s">
        <v>130</v>
      </c>
      <c r="D18" s="455">
        <v>80</v>
      </c>
      <c r="E18" s="456">
        <v>5.03</v>
      </c>
      <c r="F18" s="456">
        <f t="shared" si="1"/>
        <v>402.4</v>
      </c>
      <c r="G18" s="456">
        <v>15</v>
      </c>
      <c r="H18" s="456">
        <f t="shared" si="3"/>
        <v>1200</v>
      </c>
      <c r="I18" s="456">
        <f t="shared" si="4"/>
        <v>1602.4</v>
      </c>
      <c r="J18" s="456">
        <f t="shared" si="5"/>
        <v>27.73</v>
      </c>
      <c r="K18" s="457">
        <f t="shared" si="6"/>
        <v>444.35</v>
      </c>
      <c r="L18" s="434">
        <f t="shared" si="7"/>
        <v>2046.75</v>
      </c>
      <c r="M18" s="458">
        <f t="shared" si="2"/>
        <v>0.002</v>
      </c>
      <c r="N18" s="367" t="s">
        <v>131</v>
      </c>
      <c r="O18" s="245">
        <f t="shared" si="0"/>
        <v>3</v>
      </c>
    </row>
    <row r="19" spans="1:15" s="11" customFormat="1" ht="25.5">
      <c r="A19" s="341" t="s">
        <v>0</v>
      </c>
      <c r="B19" s="366" t="s">
        <v>132</v>
      </c>
      <c r="C19" s="461" t="s">
        <v>1531</v>
      </c>
      <c r="D19" s="455">
        <v>100</v>
      </c>
      <c r="E19" s="456">
        <v>11.42</v>
      </c>
      <c r="F19" s="456">
        <f t="shared" si="1"/>
        <v>1142</v>
      </c>
      <c r="G19" s="456">
        <v>12.72</v>
      </c>
      <c r="H19" s="456">
        <f t="shared" si="3"/>
        <v>1272</v>
      </c>
      <c r="I19" s="456">
        <f t="shared" si="4"/>
        <v>2414</v>
      </c>
      <c r="J19" s="456">
        <f t="shared" si="5"/>
        <v>27.73</v>
      </c>
      <c r="K19" s="457">
        <f t="shared" si="6"/>
        <v>669.4</v>
      </c>
      <c r="L19" s="434">
        <f t="shared" si="7"/>
        <v>3083.4</v>
      </c>
      <c r="M19" s="458">
        <f t="shared" si="2"/>
        <v>0.0031</v>
      </c>
      <c r="N19" s="367" t="s">
        <v>133</v>
      </c>
      <c r="O19" s="245">
        <f t="shared" si="0"/>
        <v>3</v>
      </c>
    </row>
    <row r="20" spans="1:15" s="368" customFormat="1" ht="12.75">
      <c r="A20" s="341" t="s">
        <v>457</v>
      </c>
      <c r="B20" s="366" t="s">
        <v>458</v>
      </c>
      <c r="C20" s="374" t="s">
        <v>1414</v>
      </c>
      <c r="D20" s="460">
        <v>2</v>
      </c>
      <c r="E20" s="462">
        <v>66.36</v>
      </c>
      <c r="F20" s="462">
        <f t="shared" si="1"/>
        <v>132.72</v>
      </c>
      <c r="G20" s="462">
        <v>2979.66</v>
      </c>
      <c r="H20" s="456">
        <f t="shared" si="3"/>
        <v>5959.32</v>
      </c>
      <c r="I20" s="456">
        <f t="shared" si="4"/>
        <v>6092.04</v>
      </c>
      <c r="J20" s="456">
        <f t="shared" si="5"/>
        <v>27.73</v>
      </c>
      <c r="K20" s="457">
        <f t="shared" si="6"/>
        <v>1689.32</v>
      </c>
      <c r="L20" s="434">
        <f t="shared" si="7"/>
        <v>7781.36</v>
      </c>
      <c r="M20" s="458">
        <f t="shared" si="2"/>
        <v>0.0078</v>
      </c>
      <c r="N20" s="367" t="s">
        <v>459</v>
      </c>
      <c r="O20" s="368">
        <f t="shared" si="0"/>
        <v>3</v>
      </c>
    </row>
    <row r="21" spans="1:15" s="8" customFormat="1" ht="14.25">
      <c r="A21" s="334">
        <v>2</v>
      </c>
      <c r="B21" s="45" t="s">
        <v>1482</v>
      </c>
      <c r="C21" s="335"/>
      <c r="D21" s="391"/>
      <c r="E21" s="410"/>
      <c r="F21" s="410"/>
      <c r="G21" s="410"/>
      <c r="H21" s="410"/>
      <c r="I21" s="410"/>
      <c r="J21" s="410"/>
      <c r="K21" s="391"/>
      <c r="L21" s="391"/>
      <c r="M21" s="398"/>
      <c r="N21" s="355"/>
      <c r="O21" s="245">
        <f t="shared" si="0"/>
        <v>1</v>
      </c>
    </row>
    <row r="22" spans="1:15" s="11" customFormat="1" ht="38.25">
      <c r="A22" s="341" t="s">
        <v>1400</v>
      </c>
      <c r="B22" s="365" t="s">
        <v>75</v>
      </c>
      <c r="C22" s="459" t="s">
        <v>1397</v>
      </c>
      <c r="D22" s="455">
        <v>800</v>
      </c>
      <c r="E22" s="456">
        <v>0.48</v>
      </c>
      <c r="F22" s="456">
        <f t="shared" si="1"/>
        <v>384</v>
      </c>
      <c r="G22" s="456">
        <v>0.38</v>
      </c>
      <c r="H22" s="456">
        <f aca="true" t="shared" si="8" ref="H22:H85">ROUND(D22*G22,2)</f>
        <v>304</v>
      </c>
      <c r="I22" s="456">
        <f aca="true" t="shared" si="9" ref="I22:I85">(F22+H22)</f>
        <v>688</v>
      </c>
      <c r="J22" s="456">
        <f aca="true" t="shared" si="10" ref="J22:J77">$J$11</f>
        <v>27.73</v>
      </c>
      <c r="K22" s="457">
        <f aca="true" t="shared" si="11" ref="K22:K85">ROUND(J22/100*I22,2)</f>
        <v>190.78</v>
      </c>
      <c r="L22" s="434">
        <f aca="true" t="shared" si="12" ref="L22:L85">(I22+K22)</f>
        <v>878.78</v>
      </c>
      <c r="M22" s="458">
        <f aca="true" t="shared" si="13" ref="M22:M53">L22/$C$654</f>
        <v>0.0009</v>
      </c>
      <c r="N22" s="447" t="s">
        <v>135</v>
      </c>
      <c r="O22" s="245">
        <f t="shared" si="0"/>
        <v>3</v>
      </c>
    </row>
    <row r="23" spans="1:15" s="11" customFormat="1" ht="25.5">
      <c r="A23" s="341" t="s">
        <v>1401</v>
      </c>
      <c r="B23" s="308" t="s">
        <v>1449</v>
      </c>
      <c r="C23" s="459" t="s">
        <v>1398</v>
      </c>
      <c r="D23" s="455">
        <v>400</v>
      </c>
      <c r="E23" s="456">
        <v>1.73</v>
      </c>
      <c r="F23" s="456">
        <f t="shared" si="1"/>
        <v>692</v>
      </c>
      <c r="G23" s="456">
        <v>0.63</v>
      </c>
      <c r="H23" s="456">
        <f t="shared" si="8"/>
        <v>252</v>
      </c>
      <c r="I23" s="456">
        <f t="shared" si="9"/>
        <v>944</v>
      </c>
      <c r="J23" s="456">
        <f t="shared" si="10"/>
        <v>27.73</v>
      </c>
      <c r="K23" s="457">
        <f t="shared" si="11"/>
        <v>261.77</v>
      </c>
      <c r="L23" s="434">
        <f t="shared" si="12"/>
        <v>1205.77</v>
      </c>
      <c r="M23" s="458">
        <f t="shared" si="13"/>
        <v>0.0012</v>
      </c>
      <c r="N23" s="447" t="s">
        <v>136</v>
      </c>
      <c r="O23" s="245">
        <f t="shared" si="0"/>
        <v>3</v>
      </c>
    </row>
    <row r="24" spans="1:15" s="376" customFormat="1" ht="12.75">
      <c r="A24" s="341" t="s">
        <v>1404</v>
      </c>
      <c r="B24" s="366" t="s">
        <v>1908</v>
      </c>
      <c r="C24" s="459" t="s">
        <v>1397</v>
      </c>
      <c r="D24" s="455">
        <v>80</v>
      </c>
      <c r="E24" s="456">
        <v>3.36</v>
      </c>
      <c r="F24" s="456">
        <f t="shared" si="1"/>
        <v>268.8</v>
      </c>
      <c r="G24" s="456">
        <v>0</v>
      </c>
      <c r="H24" s="456">
        <f t="shared" si="8"/>
        <v>0</v>
      </c>
      <c r="I24" s="456">
        <f t="shared" si="9"/>
        <v>268.8</v>
      </c>
      <c r="J24" s="456">
        <f t="shared" si="10"/>
        <v>27.73</v>
      </c>
      <c r="K24" s="457">
        <f t="shared" si="11"/>
        <v>74.54</v>
      </c>
      <c r="L24" s="434">
        <f t="shared" si="12"/>
        <v>343.34</v>
      </c>
      <c r="M24" s="458">
        <f t="shared" si="13"/>
        <v>0.0003</v>
      </c>
      <c r="N24" s="367" t="s">
        <v>137</v>
      </c>
      <c r="O24" s="376">
        <f t="shared" si="0"/>
        <v>3</v>
      </c>
    </row>
    <row r="25" spans="1:15" s="376" customFormat="1" ht="12.75">
      <c r="A25" s="341" t="s">
        <v>1405</v>
      </c>
      <c r="B25" s="366" t="s">
        <v>720</v>
      </c>
      <c r="C25" s="459" t="s">
        <v>1531</v>
      </c>
      <c r="D25" s="455">
        <v>10</v>
      </c>
      <c r="E25" s="456">
        <v>38.25</v>
      </c>
      <c r="F25" s="456">
        <f t="shared" si="1"/>
        <v>382.5</v>
      </c>
      <c r="G25" s="456">
        <v>0</v>
      </c>
      <c r="H25" s="456">
        <f t="shared" si="8"/>
        <v>0</v>
      </c>
      <c r="I25" s="456">
        <f t="shared" si="9"/>
        <v>382.5</v>
      </c>
      <c r="J25" s="456">
        <f t="shared" si="10"/>
        <v>27.73</v>
      </c>
      <c r="K25" s="457">
        <f t="shared" si="11"/>
        <v>106.07</v>
      </c>
      <c r="L25" s="434">
        <f t="shared" si="12"/>
        <v>488.57</v>
      </c>
      <c r="M25" s="458">
        <f t="shared" si="13"/>
        <v>0.0005</v>
      </c>
      <c r="N25" s="367" t="s">
        <v>138</v>
      </c>
      <c r="O25" s="376">
        <f t="shared" si="0"/>
        <v>3</v>
      </c>
    </row>
    <row r="26" spans="1:15" s="376" customFormat="1" ht="12.75">
      <c r="A26" s="341" t="s">
        <v>1406</v>
      </c>
      <c r="B26" s="366" t="s">
        <v>3</v>
      </c>
      <c r="C26" s="459" t="s">
        <v>1397</v>
      </c>
      <c r="D26" s="455">
        <v>80</v>
      </c>
      <c r="E26" s="456">
        <v>4.02</v>
      </c>
      <c r="F26" s="456">
        <f t="shared" si="1"/>
        <v>321.6</v>
      </c>
      <c r="G26" s="456">
        <v>0</v>
      </c>
      <c r="H26" s="456">
        <f t="shared" si="8"/>
        <v>0</v>
      </c>
      <c r="I26" s="456">
        <f t="shared" si="9"/>
        <v>321.6</v>
      </c>
      <c r="J26" s="456">
        <f t="shared" si="10"/>
        <v>27.73</v>
      </c>
      <c r="K26" s="457">
        <f t="shared" si="11"/>
        <v>89.18</v>
      </c>
      <c r="L26" s="434">
        <f t="shared" si="12"/>
        <v>410.78</v>
      </c>
      <c r="M26" s="458">
        <f t="shared" si="13"/>
        <v>0.0004</v>
      </c>
      <c r="N26" s="367" t="s">
        <v>139</v>
      </c>
      <c r="O26" s="376">
        <f t="shared" si="0"/>
        <v>3</v>
      </c>
    </row>
    <row r="27" spans="1:15" s="376" customFormat="1" ht="12.75">
      <c r="A27" s="341" t="s">
        <v>1407</v>
      </c>
      <c r="B27" s="366" t="s">
        <v>2</v>
      </c>
      <c r="C27" s="459" t="s">
        <v>1397</v>
      </c>
      <c r="D27" s="455">
        <v>30</v>
      </c>
      <c r="E27" s="456">
        <v>9.02</v>
      </c>
      <c r="F27" s="456">
        <f t="shared" si="1"/>
        <v>270.6</v>
      </c>
      <c r="G27" s="456">
        <v>0.63</v>
      </c>
      <c r="H27" s="456">
        <f t="shared" si="8"/>
        <v>18.9</v>
      </c>
      <c r="I27" s="456">
        <f t="shared" si="9"/>
        <v>289.5</v>
      </c>
      <c r="J27" s="456">
        <f t="shared" si="10"/>
        <v>27.73</v>
      </c>
      <c r="K27" s="457">
        <f t="shared" si="11"/>
        <v>80.28</v>
      </c>
      <c r="L27" s="434">
        <f t="shared" si="12"/>
        <v>369.78</v>
      </c>
      <c r="M27" s="458">
        <f t="shared" si="13"/>
        <v>0.0004</v>
      </c>
      <c r="N27" s="367" t="s">
        <v>140</v>
      </c>
      <c r="O27" s="376">
        <f t="shared" si="0"/>
        <v>3</v>
      </c>
    </row>
    <row r="28" spans="1:15" s="368" customFormat="1" ht="12.75">
      <c r="A28" s="341" t="s">
        <v>1408</v>
      </c>
      <c r="B28" s="366" t="s">
        <v>1929</v>
      </c>
      <c r="C28" s="463" t="s">
        <v>1397</v>
      </c>
      <c r="D28" s="455">
        <v>80</v>
      </c>
      <c r="E28" s="456">
        <v>15.09</v>
      </c>
      <c r="F28" s="456">
        <f t="shared" si="1"/>
        <v>1207.2</v>
      </c>
      <c r="G28" s="456">
        <v>0</v>
      </c>
      <c r="H28" s="456">
        <f t="shared" si="8"/>
        <v>0</v>
      </c>
      <c r="I28" s="456">
        <f t="shared" si="9"/>
        <v>1207.2</v>
      </c>
      <c r="J28" s="456">
        <f t="shared" si="10"/>
        <v>27.73</v>
      </c>
      <c r="K28" s="457">
        <f t="shared" si="11"/>
        <v>334.76</v>
      </c>
      <c r="L28" s="434">
        <f t="shared" si="12"/>
        <v>1541.96</v>
      </c>
      <c r="M28" s="458">
        <f t="shared" si="13"/>
        <v>0.0015</v>
      </c>
      <c r="N28" s="367" t="s">
        <v>141</v>
      </c>
      <c r="O28" s="368">
        <f t="shared" si="0"/>
        <v>3</v>
      </c>
    </row>
    <row r="29" spans="1:15" s="11" customFormat="1" ht="14.25">
      <c r="A29" s="341" t="s">
        <v>1523</v>
      </c>
      <c r="B29" s="275" t="s">
        <v>679</v>
      </c>
      <c r="C29" s="459" t="s">
        <v>1397</v>
      </c>
      <c r="D29" s="455">
        <v>20</v>
      </c>
      <c r="E29" s="456">
        <v>30.85</v>
      </c>
      <c r="F29" s="456">
        <f t="shared" si="1"/>
        <v>617</v>
      </c>
      <c r="G29" s="456">
        <v>2.05</v>
      </c>
      <c r="H29" s="456">
        <f t="shared" si="8"/>
        <v>41</v>
      </c>
      <c r="I29" s="456">
        <f t="shared" si="9"/>
        <v>658</v>
      </c>
      <c r="J29" s="456">
        <f t="shared" si="10"/>
        <v>27.73</v>
      </c>
      <c r="K29" s="457">
        <f t="shared" si="11"/>
        <v>182.46</v>
      </c>
      <c r="L29" s="434">
        <f t="shared" si="12"/>
        <v>840.46</v>
      </c>
      <c r="M29" s="458">
        <f t="shared" si="13"/>
        <v>0.0008</v>
      </c>
      <c r="N29" s="367" t="s">
        <v>142</v>
      </c>
      <c r="O29" s="245">
        <f t="shared" si="0"/>
        <v>3</v>
      </c>
    </row>
    <row r="30" spans="1:15" s="11" customFormat="1" ht="14.25">
      <c r="A30" s="341" t="s">
        <v>1524</v>
      </c>
      <c r="B30" s="308" t="s">
        <v>2028</v>
      </c>
      <c r="C30" s="461" t="s">
        <v>1531</v>
      </c>
      <c r="D30" s="455">
        <v>15</v>
      </c>
      <c r="E30" s="456">
        <v>147.21</v>
      </c>
      <c r="F30" s="456">
        <f t="shared" si="1"/>
        <v>2208.15</v>
      </c>
      <c r="G30" s="456">
        <v>0</v>
      </c>
      <c r="H30" s="456">
        <f t="shared" si="8"/>
        <v>0</v>
      </c>
      <c r="I30" s="456">
        <f t="shared" si="9"/>
        <v>2208.15</v>
      </c>
      <c r="J30" s="456">
        <f t="shared" si="10"/>
        <v>27.73</v>
      </c>
      <c r="K30" s="457">
        <f t="shared" si="11"/>
        <v>612.32</v>
      </c>
      <c r="L30" s="434">
        <f t="shared" si="12"/>
        <v>2820.47</v>
      </c>
      <c r="M30" s="458">
        <f t="shared" si="13"/>
        <v>0.0028</v>
      </c>
      <c r="N30" s="447" t="s">
        <v>143</v>
      </c>
      <c r="O30" s="245">
        <f t="shared" si="0"/>
        <v>3</v>
      </c>
    </row>
    <row r="31" spans="1:15" s="11" customFormat="1" ht="14.25">
      <c r="A31" s="341" t="s">
        <v>1525</v>
      </c>
      <c r="B31" s="308" t="s">
        <v>1930</v>
      </c>
      <c r="C31" s="459" t="s">
        <v>1397</v>
      </c>
      <c r="D31" s="455">
        <v>60</v>
      </c>
      <c r="E31" s="456">
        <v>21.13</v>
      </c>
      <c r="F31" s="456">
        <f t="shared" si="1"/>
        <v>1267.8</v>
      </c>
      <c r="G31" s="456">
        <v>0</v>
      </c>
      <c r="H31" s="456">
        <f t="shared" si="8"/>
        <v>0</v>
      </c>
      <c r="I31" s="456">
        <f t="shared" si="9"/>
        <v>1267.8</v>
      </c>
      <c r="J31" s="456">
        <f t="shared" si="10"/>
        <v>27.73</v>
      </c>
      <c r="K31" s="457">
        <f t="shared" si="11"/>
        <v>351.56</v>
      </c>
      <c r="L31" s="434">
        <f t="shared" si="12"/>
        <v>1619.36</v>
      </c>
      <c r="M31" s="458">
        <f t="shared" si="13"/>
        <v>0.0016</v>
      </c>
      <c r="N31" s="447" t="s">
        <v>135</v>
      </c>
      <c r="O31" s="245">
        <f t="shared" si="0"/>
        <v>4</v>
      </c>
    </row>
    <row r="32" spans="1:15" s="11" customFormat="1" ht="14.25">
      <c r="A32" s="341" t="s">
        <v>1526</v>
      </c>
      <c r="B32" s="275" t="s">
        <v>583</v>
      </c>
      <c r="C32" s="459" t="s">
        <v>1397</v>
      </c>
      <c r="D32" s="455">
        <v>2</v>
      </c>
      <c r="E32" s="456">
        <v>39.2</v>
      </c>
      <c r="F32" s="456">
        <f t="shared" si="1"/>
        <v>78.4</v>
      </c>
      <c r="G32" s="456">
        <v>12.52</v>
      </c>
      <c r="H32" s="456">
        <f t="shared" si="8"/>
        <v>25.04</v>
      </c>
      <c r="I32" s="456">
        <f t="shared" si="9"/>
        <v>103.44</v>
      </c>
      <c r="J32" s="456">
        <f t="shared" si="10"/>
        <v>27.73</v>
      </c>
      <c r="K32" s="457">
        <f t="shared" si="11"/>
        <v>28.68</v>
      </c>
      <c r="L32" s="434">
        <f t="shared" si="12"/>
        <v>132.12</v>
      </c>
      <c r="M32" s="458">
        <f t="shared" si="13"/>
        <v>0.0001</v>
      </c>
      <c r="N32" s="447" t="s">
        <v>144</v>
      </c>
      <c r="O32" s="245">
        <f t="shared" si="0"/>
        <v>4</v>
      </c>
    </row>
    <row r="33" spans="1:15" s="358" customFormat="1" ht="12.75">
      <c r="A33" s="341" t="s">
        <v>1527</v>
      </c>
      <c r="B33" s="377" t="s">
        <v>76</v>
      </c>
      <c r="C33" s="464" t="s">
        <v>1397</v>
      </c>
      <c r="D33" s="455">
        <v>60</v>
      </c>
      <c r="E33" s="456">
        <v>10.12</v>
      </c>
      <c r="F33" s="456">
        <f t="shared" si="1"/>
        <v>607.2</v>
      </c>
      <c r="G33" s="456">
        <v>12.95</v>
      </c>
      <c r="H33" s="456">
        <f t="shared" si="8"/>
        <v>777</v>
      </c>
      <c r="I33" s="456">
        <f t="shared" si="9"/>
        <v>1384.2</v>
      </c>
      <c r="J33" s="456">
        <f t="shared" si="10"/>
        <v>27.73</v>
      </c>
      <c r="K33" s="457">
        <f t="shared" si="11"/>
        <v>383.84</v>
      </c>
      <c r="L33" s="434">
        <f t="shared" si="12"/>
        <v>1768.04</v>
      </c>
      <c r="M33" s="458">
        <f t="shared" si="13"/>
        <v>0.0018</v>
      </c>
      <c r="N33" s="373" t="s">
        <v>145</v>
      </c>
      <c r="O33" s="358">
        <f t="shared" si="0"/>
        <v>4</v>
      </c>
    </row>
    <row r="34" spans="1:15" s="358" customFormat="1" ht="12.75">
      <c r="A34" s="341" t="s">
        <v>1528</v>
      </c>
      <c r="B34" s="377" t="s">
        <v>1931</v>
      </c>
      <c r="C34" s="464" t="s">
        <v>1397</v>
      </c>
      <c r="D34" s="455">
        <v>60</v>
      </c>
      <c r="E34" s="456">
        <v>1.51</v>
      </c>
      <c r="F34" s="456">
        <f t="shared" si="1"/>
        <v>90.6</v>
      </c>
      <c r="G34" s="456">
        <v>0</v>
      </c>
      <c r="H34" s="456">
        <f t="shared" si="8"/>
        <v>0</v>
      </c>
      <c r="I34" s="456">
        <f t="shared" si="9"/>
        <v>90.6</v>
      </c>
      <c r="J34" s="456">
        <f t="shared" si="10"/>
        <v>27.73</v>
      </c>
      <c r="K34" s="457">
        <f t="shared" si="11"/>
        <v>25.12</v>
      </c>
      <c r="L34" s="434">
        <f t="shared" si="12"/>
        <v>115.72</v>
      </c>
      <c r="M34" s="458">
        <f t="shared" si="13"/>
        <v>0.0001</v>
      </c>
      <c r="N34" s="373" t="s">
        <v>146</v>
      </c>
      <c r="O34" s="358">
        <f t="shared" si="0"/>
        <v>4</v>
      </c>
    </row>
    <row r="35" spans="1:15" s="358" customFormat="1" ht="12.75">
      <c r="A35" s="341" t="s">
        <v>1887</v>
      </c>
      <c r="B35" s="377" t="s">
        <v>1932</v>
      </c>
      <c r="C35" s="464" t="s">
        <v>1397</v>
      </c>
      <c r="D35" s="455">
        <v>60</v>
      </c>
      <c r="E35" s="456">
        <v>9.02</v>
      </c>
      <c r="F35" s="456">
        <f t="shared" si="1"/>
        <v>541.2</v>
      </c>
      <c r="G35" s="456">
        <v>0</v>
      </c>
      <c r="H35" s="456">
        <f t="shared" si="8"/>
        <v>0</v>
      </c>
      <c r="I35" s="456">
        <f t="shared" si="9"/>
        <v>541.2</v>
      </c>
      <c r="J35" s="456">
        <f t="shared" si="10"/>
        <v>27.73</v>
      </c>
      <c r="K35" s="457">
        <f t="shared" si="11"/>
        <v>150.07</v>
      </c>
      <c r="L35" s="434">
        <f t="shared" si="12"/>
        <v>691.27</v>
      </c>
      <c r="M35" s="458">
        <f t="shared" si="13"/>
        <v>0.0007</v>
      </c>
      <c r="N35" s="373" t="s">
        <v>147</v>
      </c>
      <c r="O35" s="358">
        <f t="shared" si="0"/>
        <v>4</v>
      </c>
    </row>
    <row r="36" spans="1:15" s="358" customFormat="1" ht="12.75">
      <c r="A36" s="341" t="s">
        <v>1888</v>
      </c>
      <c r="B36" s="377" t="s">
        <v>1996</v>
      </c>
      <c r="C36" s="464" t="s">
        <v>1397</v>
      </c>
      <c r="D36" s="455">
        <v>2</v>
      </c>
      <c r="E36" s="456">
        <v>15.37</v>
      </c>
      <c r="F36" s="456">
        <f t="shared" si="1"/>
        <v>30.74</v>
      </c>
      <c r="G36" s="456">
        <v>0.29</v>
      </c>
      <c r="H36" s="456">
        <f t="shared" si="8"/>
        <v>0.58</v>
      </c>
      <c r="I36" s="456">
        <f t="shared" si="9"/>
        <v>31.32</v>
      </c>
      <c r="J36" s="456">
        <f t="shared" si="10"/>
        <v>27.73</v>
      </c>
      <c r="K36" s="457">
        <f t="shared" si="11"/>
        <v>8.69</v>
      </c>
      <c r="L36" s="434">
        <f t="shared" si="12"/>
        <v>40.01</v>
      </c>
      <c r="M36" s="458">
        <f t="shared" si="13"/>
        <v>0</v>
      </c>
      <c r="N36" s="373" t="s">
        <v>148</v>
      </c>
      <c r="O36" s="358">
        <f t="shared" si="0"/>
        <v>4</v>
      </c>
    </row>
    <row r="37" spans="1:15" s="358" customFormat="1" ht="12.75">
      <c r="A37" s="341" t="s">
        <v>1889</v>
      </c>
      <c r="B37" s="377" t="s">
        <v>584</v>
      </c>
      <c r="C37" s="464" t="s">
        <v>1397</v>
      </c>
      <c r="D37" s="455">
        <v>4</v>
      </c>
      <c r="E37" s="456">
        <v>30.73</v>
      </c>
      <c r="F37" s="456">
        <f t="shared" si="1"/>
        <v>122.92</v>
      </c>
      <c r="G37" s="456">
        <v>0</v>
      </c>
      <c r="H37" s="456">
        <f t="shared" si="8"/>
        <v>0</v>
      </c>
      <c r="I37" s="456">
        <f t="shared" si="9"/>
        <v>122.92</v>
      </c>
      <c r="J37" s="456">
        <f t="shared" si="10"/>
        <v>27.73</v>
      </c>
      <c r="K37" s="457">
        <f t="shared" si="11"/>
        <v>34.09</v>
      </c>
      <c r="L37" s="434">
        <f t="shared" si="12"/>
        <v>157.01</v>
      </c>
      <c r="M37" s="458">
        <f t="shared" si="13"/>
        <v>0.0002</v>
      </c>
      <c r="N37" s="373" t="s">
        <v>149</v>
      </c>
      <c r="O37" s="358">
        <f t="shared" si="0"/>
        <v>4</v>
      </c>
    </row>
    <row r="38" spans="1:15" s="11" customFormat="1" ht="14.25">
      <c r="A38" s="341" t="s">
        <v>1890</v>
      </c>
      <c r="B38" s="275" t="s">
        <v>1933</v>
      </c>
      <c r="C38" s="459" t="s">
        <v>1397</v>
      </c>
      <c r="D38" s="455">
        <v>4</v>
      </c>
      <c r="E38" s="465">
        <v>39.31</v>
      </c>
      <c r="F38" s="465">
        <f t="shared" si="1"/>
        <v>157.24</v>
      </c>
      <c r="G38" s="465">
        <v>0</v>
      </c>
      <c r="H38" s="456">
        <f t="shared" si="8"/>
        <v>0</v>
      </c>
      <c r="I38" s="456">
        <f t="shared" si="9"/>
        <v>157.24</v>
      </c>
      <c r="J38" s="456">
        <f t="shared" si="10"/>
        <v>27.73</v>
      </c>
      <c r="K38" s="457">
        <f t="shared" si="11"/>
        <v>43.6</v>
      </c>
      <c r="L38" s="434">
        <f t="shared" si="12"/>
        <v>200.84</v>
      </c>
      <c r="M38" s="458">
        <f t="shared" si="13"/>
        <v>0.0002</v>
      </c>
      <c r="N38" s="447" t="s">
        <v>150</v>
      </c>
      <c r="O38" s="245">
        <f t="shared" si="0"/>
        <v>4</v>
      </c>
    </row>
    <row r="39" spans="1:15" s="11" customFormat="1" ht="14.25">
      <c r="A39" s="341" t="s">
        <v>1891</v>
      </c>
      <c r="B39" s="275" t="s">
        <v>1934</v>
      </c>
      <c r="C39" s="459" t="s">
        <v>1397</v>
      </c>
      <c r="D39" s="455">
        <v>4</v>
      </c>
      <c r="E39" s="465">
        <v>39.31</v>
      </c>
      <c r="F39" s="465">
        <f t="shared" si="1"/>
        <v>157.24</v>
      </c>
      <c r="G39" s="465">
        <v>0</v>
      </c>
      <c r="H39" s="456">
        <f t="shared" si="8"/>
        <v>0</v>
      </c>
      <c r="I39" s="456">
        <f t="shared" si="9"/>
        <v>157.24</v>
      </c>
      <c r="J39" s="456">
        <f t="shared" si="10"/>
        <v>27.73</v>
      </c>
      <c r="K39" s="457">
        <f t="shared" si="11"/>
        <v>43.6</v>
      </c>
      <c r="L39" s="434">
        <f t="shared" si="12"/>
        <v>200.84</v>
      </c>
      <c r="M39" s="458">
        <f t="shared" si="13"/>
        <v>0.0002</v>
      </c>
      <c r="N39" s="447" t="s">
        <v>150</v>
      </c>
      <c r="O39" s="245">
        <f t="shared" si="0"/>
        <v>4</v>
      </c>
    </row>
    <row r="40" spans="1:15" s="11" customFormat="1" ht="14.25">
      <c r="A40" s="341" t="s">
        <v>1892</v>
      </c>
      <c r="B40" s="308" t="s">
        <v>1935</v>
      </c>
      <c r="C40" s="459" t="s">
        <v>1398</v>
      </c>
      <c r="D40" s="455">
        <v>20</v>
      </c>
      <c r="E40" s="465">
        <v>2.01</v>
      </c>
      <c r="F40" s="465">
        <f t="shared" si="1"/>
        <v>40.2</v>
      </c>
      <c r="G40" s="465">
        <v>0</v>
      </c>
      <c r="H40" s="456">
        <f t="shared" si="8"/>
        <v>0</v>
      </c>
      <c r="I40" s="456">
        <f t="shared" si="9"/>
        <v>40.2</v>
      </c>
      <c r="J40" s="456">
        <f t="shared" si="10"/>
        <v>27.73</v>
      </c>
      <c r="K40" s="457">
        <f t="shared" si="11"/>
        <v>11.15</v>
      </c>
      <c r="L40" s="434">
        <f t="shared" si="12"/>
        <v>51.35</v>
      </c>
      <c r="M40" s="458">
        <f t="shared" si="13"/>
        <v>0.0001</v>
      </c>
      <c r="N40" s="447" t="s">
        <v>151</v>
      </c>
      <c r="O40" s="245">
        <f t="shared" si="0"/>
        <v>4</v>
      </c>
    </row>
    <row r="41" spans="1:15" s="11" customFormat="1" ht="14.25">
      <c r="A41" s="341" t="s">
        <v>1893</v>
      </c>
      <c r="B41" s="275" t="s">
        <v>1997</v>
      </c>
      <c r="C41" s="459" t="s">
        <v>1397</v>
      </c>
      <c r="D41" s="455">
        <v>4</v>
      </c>
      <c r="E41" s="465">
        <v>1.01</v>
      </c>
      <c r="F41" s="465">
        <f t="shared" si="1"/>
        <v>4.04</v>
      </c>
      <c r="G41" s="465">
        <v>0.3</v>
      </c>
      <c r="H41" s="456">
        <f t="shared" si="8"/>
        <v>1.2</v>
      </c>
      <c r="I41" s="456">
        <f t="shared" si="9"/>
        <v>5.24</v>
      </c>
      <c r="J41" s="456">
        <f t="shared" si="10"/>
        <v>27.73</v>
      </c>
      <c r="K41" s="457">
        <f t="shared" si="11"/>
        <v>1.45</v>
      </c>
      <c r="L41" s="434">
        <f t="shared" si="12"/>
        <v>6.69</v>
      </c>
      <c r="M41" s="458">
        <f t="shared" si="13"/>
        <v>0</v>
      </c>
      <c r="N41" s="447" t="s">
        <v>425</v>
      </c>
      <c r="O41" s="245">
        <f t="shared" si="0"/>
        <v>4</v>
      </c>
    </row>
    <row r="42" spans="1:15" s="358" customFormat="1" ht="12.75">
      <c r="A42" s="341" t="s">
        <v>1894</v>
      </c>
      <c r="B42" s="377" t="s">
        <v>1936</v>
      </c>
      <c r="C42" s="464" t="s">
        <v>1397</v>
      </c>
      <c r="D42" s="466">
        <v>10</v>
      </c>
      <c r="E42" s="460">
        <v>10.06</v>
      </c>
      <c r="F42" s="460">
        <f t="shared" si="1"/>
        <v>100.6</v>
      </c>
      <c r="G42" s="460">
        <v>0</v>
      </c>
      <c r="H42" s="456">
        <f t="shared" si="8"/>
        <v>0</v>
      </c>
      <c r="I42" s="456">
        <f t="shared" si="9"/>
        <v>100.6</v>
      </c>
      <c r="J42" s="456">
        <f t="shared" si="10"/>
        <v>27.73</v>
      </c>
      <c r="K42" s="457">
        <f t="shared" si="11"/>
        <v>27.9</v>
      </c>
      <c r="L42" s="434">
        <f t="shared" si="12"/>
        <v>128.5</v>
      </c>
      <c r="M42" s="458">
        <f t="shared" si="13"/>
        <v>0.0001</v>
      </c>
      <c r="N42" s="373" t="s">
        <v>152</v>
      </c>
      <c r="O42" s="358">
        <f t="shared" si="0"/>
        <v>4</v>
      </c>
    </row>
    <row r="43" spans="1:15" s="358" customFormat="1" ht="12.75">
      <c r="A43" s="341" t="s">
        <v>1895</v>
      </c>
      <c r="B43" s="377" t="s">
        <v>1957</v>
      </c>
      <c r="C43" s="464" t="s">
        <v>1397</v>
      </c>
      <c r="D43" s="466">
        <v>10</v>
      </c>
      <c r="E43" s="460">
        <v>7.64</v>
      </c>
      <c r="F43" s="460">
        <f t="shared" si="1"/>
        <v>76.4</v>
      </c>
      <c r="G43" s="460">
        <v>0</v>
      </c>
      <c r="H43" s="456">
        <f t="shared" si="8"/>
        <v>0</v>
      </c>
      <c r="I43" s="456">
        <f t="shared" si="9"/>
        <v>76.4</v>
      </c>
      <c r="J43" s="456">
        <f t="shared" si="10"/>
        <v>27.73</v>
      </c>
      <c r="K43" s="457">
        <f t="shared" si="11"/>
        <v>21.19</v>
      </c>
      <c r="L43" s="434">
        <f t="shared" si="12"/>
        <v>97.59</v>
      </c>
      <c r="M43" s="458">
        <f t="shared" si="13"/>
        <v>0.0001</v>
      </c>
      <c r="N43" s="373" t="s">
        <v>153</v>
      </c>
      <c r="O43" s="358">
        <f t="shared" si="0"/>
        <v>4</v>
      </c>
    </row>
    <row r="44" spans="1:15" s="11" customFormat="1" ht="25.5">
      <c r="A44" s="341" t="s">
        <v>1896</v>
      </c>
      <c r="B44" s="275" t="s">
        <v>681</v>
      </c>
      <c r="C44" s="459" t="s">
        <v>1397</v>
      </c>
      <c r="D44" s="455">
        <v>10</v>
      </c>
      <c r="E44" s="465">
        <v>18.31</v>
      </c>
      <c r="F44" s="465">
        <f t="shared" si="1"/>
        <v>183.1</v>
      </c>
      <c r="G44" s="465">
        <v>0</v>
      </c>
      <c r="H44" s="456">
        <f t="shared" si="8"/>
        <v>0</v>
      </c>
      <c r="I44" s="456">
        <f t="shared" si="9"/>
        <v>183.1</v>
      </c>
      <c r="J44" s="456">
        <f t="shared" si="10"/>
        <v>27.73</v>
      </c>
      <c r="K44" s="457">
        <f t="shared" si="11"/>
        <v>50.77</v>
      </c>
      <c r="L44" s="434">
        <f t="shared" si="12"/>
        <v>233.87</v>
      </c>
      <c r="M44" s="458">
        <f t="shared" si="13"/>
        <v>0.0002</v>
      </c>
      <c r="N44" s="447" t="s">
        <v>266</v>
      </c>
      <c r="O44" s="245">
        <f t="shared" si="0"/>
        <v>4</v>
      </c>
    </row>
    <row r="45" spans="1:15" s="11" customFormat="1" ht="25.5">
      <c r="A45" s="341" t="s">
        <v>1897</v>
      </c>
      <c r="B45" s="308" t="s">
        <v>77</v>
      </c>
      <c r="C45" s="459" t="s">
        <v>1397</v>
      </c>
      <c r="D45" s="455">
        <v>4</v>
      </c>
      <c r="E45" s="465">
        <v>18.31</v>
      </c>
      <c r="F45" s="465">
        <f t="shared" si="1"/>
        <v>73.24</v>
      </c>
      <c r="G45" s="465">
        <v>4.8</v>
      </c>
      <c r="H45" s="456">
        <f t="shared" si="8"/>
        <v>19.2</v>
      </c>
      <c r="I45" s="456">
        <f t="shared" si="9"/>
        <v>92.44</v>
      </c>
      <c r="J45" s="456">
        <f t="shared" si="10"/>
        <v>27.73</v>
      </c>
      <c r="K45" s="457">
        <f t="shared" si="11"/>
        <v>25.63</v>
      </c>
      <c r="L45" s="434">
        <f t="shared" si="12"/>
        <v>118.07</v>
      </c>
      <c r="M45" s="458">
        <f t="shared" si="13"/>
        <v>0.0001</v>
      </c>
      <c r="N45" s="447" t="s">
        <v>135</v>
      </c>
      <c r="O45" s="245">
        <f aca="true" t="shared" si="14" ref="O45:O76">LEN(A45)</f>
        <v>4</v>
      </c>
    </row>
    <row r="46" spans="1:15" s="11" customFormat="1" ht="14.25">
      <c r="A46" s="341" t="s">
        <v>1898</v>
      </c>
      <c r="B46" s="275" t="s">
        <v>1958</v>
      </c>
      <c r="C46" s="459" t="s">
        <v>1397</v>
      </c>
      <c r="D46" s="455">
        <v>40</v>
      </c>
      <c r="E46" s="465">
        <v>7.04</v>
      </c>
      <c r="F46" s="465">
        <f t="shared" si="1"/>
        <v>281.6</v>
      </c>
      <c r="G46" s="465">
        <v>0</v>
      </c>
      <c r="H46" s="456">
        <f t="shared" si="8"/>
        <v>0</v>
      </c>
      <c r="I46" s="456">
        <f t="shared" si="9"/>
        <v>281.6</v>
      </c>
      <c r="J46" s="456">
        <f t="shared" si="10"/>
        <v>27.73</v>
      </c>
      <c r="K46" s="457">
        <f t="shared" si="11"/>
        <v>78.09</v>
      </c>
      <c r="L46" s="434">
        <f t="shared" si="12"/>
        <v>359.69</v>
      </c>
      <c r="M46" s="458">
        <f t="shared" si="13"/>
        <v>0.0004</v>
      </c>
      <c r="N46" s="447" t="s">
        <v>135</v>
      </c>
      <c r="O46" s="245">
        <f t="shared" si="14"/>
        <v>4</v>
      </c>
    </row>
    <row r="47" spans="1:15" s="11" customFormat="1" ht="14.25">
      <c r="A47" s="341" t="s">
        <v>1899</v>
      </c>
      <c r="B47" s="275" t="s">
        <v>1959</v>
      </c>
      <c r="C47" s="459" t="s">
        <v>1397</v>
      </c>
      <c r="D47" s="455">
        <v>20</v>
      </c>
      <c r="E47" s="465">
        <v>2.01</v>
      </c>
      <c r="F47" s="465">
        <f t="shared" si="1"/>
        <v>40.2</v>
      </c>
      <c r="G47" s="465">
        <v>0</v>
      </c>
      <c r="H47" s="456">
        <f t="shared" si="8"/>
        <v>0</v>
      </c>
      <c r="I47" s="456">
        <f t="shared" si="9"/>
        <v>40.2</v>
      </c>
      <c r="J47" s="456">
        <f t="shared" si="10"/>
        <v>27.73</v>
      </c>
      <c r="K47" s="457">
        <f t="shared" si="11"/>
        <v>11.15</v>
      </c>
      <c r="L47" s="434">
        <f t="shared" si="12"/>
        <v>51.35</v>
      </c>
      <c r="M47" s="458">
        <f t="shared" si="13"/>
        <v>0.0001</v>
      </c>
      <c r="N47" s="447" t="s">
        <v>135</v>
      </c>
      <c r="O47" s="245">
        <f t="shared" si="14"/>
        <v>4</v>
      </c>
    </row>
    <row r="48" spans="1:15" s="11" customFormat="1" ht="25.5">
      <c r="A48" s="341" t="s">
        <v>1900</v>
      </c>
      <c r="B48" s="275" t="s">
        <v>1913</v>
      </c>
      <c r="C48" s="459" t="s">
        <v>1398</v>
      </c>
      <c r="D48" s="455">
        <v>4</v>
      </c>
      <c r="E48" s="465">
        <v>15.09</v>
      </c>
      <c r="F48" s="465">
        <f t="shared" si="1"/>
        <v>60.36</v>
      </c>
      <c r="G48" s="465">
        <v>0</v>
      </c>
      <c r="H48" s="456">
        <f t="shared" si="8"/>
        <v>0</v>
      </c>
      <c r="I48" s="456">
        <f t="shared" si="9"/>
        <v>60.36</v>
      </c>
      <c r="J48" s="456">
        <f t="shared" si="10"/>
        <v>27.73</v>
      </c>
      <c r="K48" s="457">
        <f t="shared" si="11"/>
        <v>16.74</v>
      </c>
      <c r="L48" s="434">
        <f t="shared" si="12"/>
        <v>77.1</v>
      </c>
      <c r="M48" s="458">
        <f t="shared" si="13"/>
        <v>0.0001</v>
      </c>
      <c r="N48" s="447" t="s">
        <v>135</v>
      </c>
      <c r="O48" s="245">
        <f t="shared" si="14"/>
        <v>4</v>
      </c>
    </row>
    <row r="49" spans="1:15" s="11" customFormat="1" ht="14.25">
      <c r="A49" s="341" t="s">
        <v>1901</v>
      </c>
      <c r="B49" s="275" t="s">
        <v>548</v>
      </c>
      <c r="C49" s="459" t="s">
        <v>1413</v>
      </c>
      <c r="D49" s="455">
        <v>2</v>
      </c>
      <c r="E49" s="465">
        <v>12.58</v>
      </c>
      <c r="F49" s="465">
        <f t="shared" si="1"/>
        <v>25.16</v>
      </c>
      <c r="G49" s="465">
        <v>0</v>
      </c>
      <c r="H49" s="456">
        <f t="shared" si="8"/>
        <v>0</v>
      </c>
      <c r="I49" s="456">
        <f t="shared" si="9"/>
        <v>25.16</v>
      </c>
      <c r="J49" s="456">
        <f t="shared" si="10"/>
        <v>27.73</v>
      </c>
      <c r="K49" s="457">
        <f t="shared" si="11"/>
        <v>6.98</v>
      </c>
      <c r="L49" s="434">
        <f t="shared" si="12"/>
        <v>32.14</v>
      </c>
      <c r="M49" s="458">
        <f t="shared" si="13"/>
        <v>0</v>
      </c>
      <c r="N49" s="447" t="s">
        <v>135</v>
      </c>
      <c r="O49" s="245">
        <f t="shared" si="14"/>
        <v>4</v>
      </c>
    </row>
    <row r="50" spans="1:15" s="11" customFormat="1" ht="14.25">
      <c r="A50" s="341" t="s">
        <v>1902</v>
      </c>
      <c r="B50" s="275" t="s">
        <v>549</v>
      </c>
      <c r="C50" s="459" t="s">
        <v>1413</v>
      </c>
      <c r="D50" s="455">
        <v>2</v>
      </c>
      <c r="E50" s="465">
        <v>30.18</v>
      </c>
      <c r="F50" s="465">
        <f t="shared" si="1"/>
        <v>60.36</v>
      </c>
      <c r="G50" s="465">
        <v>0</v>
      </c>
      <c r="H50" s="456">
        <f t="shared" si="8"/>
        <v>0</v>
      </c>
      <c r="I50" s="456">
        <f t="shared" si="9"/>
        <v>60.36</v>
      </c>
      <c r="J50" s="456">
        <f t="shared" si="10"/>
        <v>27.73</v>
      </c>
      <c r="K50" s="457">
        <f t="shared" si="11"/>
        <v>16.74</v>
      </c>
      <c r="L50" s="434">
        <f t="shared" si="12"/>
        <v>77.1</v>
      </c>
      <c r="M50" s="458">
        <f t="shared" si="13"/>
        <v>0.0001</v>
      </c>
      <c r="N50" s="447" t="s">
        <v>135</v>
      </c>
      <c r="O50" s="245">
        <f t="shared" si="14"/>
        <v>4</v>
      </c>
    </row>
    <row r="51" spans="1:15" s="11" customFormat="1" ht="14.25">
      <c r="A51" s="341" t="s">
        <v>1903</v>
      </c>
      <c r="B51" s="275" t="s">
        <v>557</v>
      </c>
      <c r="C51" s="459" t="s">
        <v>1413</v>
      </c>
      <c r="D51" s="455">
        <v>2</v>
      </c>
      <c r="E51" s="465">
        <v>5.03</v>
      </c>
      <c r="F51" s="465">
        <f t="shared" si="1"/>
        <v>10.06</v>
      </c>
      <c r="G51" s="465">
        <v>0</v>
      </c>
      <c r="H51" s="456">
        <f t="shared" si="8"/>
        <v>0</v>
      </c>
      <c r="I51" s="456">
        <f t="shared" si="9"/>
        <v>10.06</v>
      </c>
      <c r="J51" s="456">
        <f t="shared" si="10"/>
        <v>27.73</v>
      </c>
      <c r="K51" s="457">
        <f t="shared" si="11"/>
        <v>2.79</v>
      </c>
      <c r="L51" s="434">
        <f t="shared" si="12"/>
        <v>12.85</v>
      </c>
      <c r="M51" s="458">
        <f t="shared" si="13"/>
        <v>0</v>
      </c>
      <c r="N51" s="447" t="s">
        <v>135</v>
      </c>
      <c r="O51" s="245">
        <f t="shared" si="14"/>
        <v>4</v>
      </c>
    </row>
    <row r="52" spans="1:15" s="11" customFormat="1" ht="14.25">
      <c r="A52" s="341" t="s">
        <v>1904</v>
      </c>
      <c r="B52" s="275" t="s">
        <v>558</v>
      </c>
      <c r="C52" s="459" t="s">
        <v>1413</v>
      </c>
      <c r="D52" s="455">
        <v>2</v>
      </c>
      <c r="E52" s="465">
        <v>10.06</v>
      </c>
      <c r="F52" s="465">
        <f t="shared" si="1"/>
        <v>20.12</v>
      </c>
      <c r="G52" s="465">
        <v>0</v>
      </c>
      <c r="H52" s="456">
        <f t="shared" si="8"/>
        <v>0</v>
      </c>
      <c r="I52" s="456">
        <f t="shared" si="9"/>
        <v>20.12</v>
      </c>
      <c r="J52" s="456">
        <f t="shared" si="10"/>
        <v>27.73</v>
      </c>
      <c r="K52" s="457">
        <f t="shared" si="11"/>
        <v>5.58</v>
      </c>
      <c r="L52" s="434">
        <f t="shared" si="12"/>
        <v>25.7</v>
      </c>
      <c r="M52" s="458">
        <f t="shared" si="13"/>
        <v>0</v>
      </c>
      <c r="N52" s="447" t="s">
        <v>135</v>
      </c>
      <c r="O52" s="245">
        <f t="shared" si="14"/>
        <v>4</v>
      </c>
    </row>
    <row r="53" spans="1:15" s="11" customFormat="1" ht="14.25">
      <c r="A53" s="341" t="s">
        <v>1905</v>
      </c>
      <c r="B53" s="275" t="s">
        <v>722</v>
      </c>
      <c r="C53" s="459" t="s">
        <v>1397</v>
      </c>
      <c r="D53" s="455">
        <v>4</v>
      </c>
      <c r="E53" s="465">
        <v>10.06</v>
      </c>
      <c r="F53" s="465">
        <f t="shared" si="1"/>
        <v>40.24</v>
      </c>
      <c r="G53" s="465">
        <v>17.28</v>
      </c>
      <c r="H53" s="456">
        <f t="shared" si="8"/>
        <v>69.12</v>
      </c>
      <c r="I53" s="456">
        <f t="shared" si="9"/>
        <v>109.36</v>
      </c>
      <c r="J53" s="456">
        <f t="shared" si="10"/>
        <v>27.73</v>
      </c>
      <c r="K53" s="457">
        <f t="shared" si="11"/>
        <v>30.33</v>
      </c>
      <c r="L53" s="434">
        <f t="shared" si="12"/>
        <v>139.69</v>
      </c>
      <c r="M53" s="458">
        <f t="shared" si="13"/>
        <v>0.0001</v>
      </c>
      <c r="N53" s="447" t="s">
        <v>135</v>
      </c>
      <c r="O53" s="245">
        <f t="shared" si="14"/>
        <v>4</v>
      </c>
    </row>
    <row r="54" spans="1:15" s="11" customFormat="1" ht="14.25">
      <c r="A54" s="341" t="s">
        <v>1906</v>
      </c>
      <c r="B54" s="275" t="s">
        <v>1914</v>
      </c>
      <c r="C54" s="459" t="s">
        <v>1531</v>
      </c>
      <c r="D54" s="455">
        <v>4</v>
      </c>
      <c r="E54" s="465">
        <v>10.06</v>
      </c>
      <c r="F54" s="465">
        <f t="shared" si="1"/>
        <v>40.24</v>
      </c>
      <c r="G54" s="465">
        <v>17.28</v>
      </c>
      <c r="H54" s="456">
        <f t="shared" si="8"/>
        <v>69.12</v>
      </c>
      <c r="I54" s="456">
        <f t="shared" si="9"/>
        <v>109.36</v>
      </c>
      <c r="J54" s="456">
        <f t="shared" si="10"/>
        <v>27.73</v>
      </c>
      <c r="K54" s="457">
        <f t="shared" si="11"/>
        <v>30.33</v>
      </c>
      <c r="L54" s="434">
        <f t="shared" si="12"/>
        <v>139.69</v>
      </c>
      <c r="M54" s="458">
        <f aca="true" t="shared" si="15" ref="M54:M85">L54/$C$654</f>
        <v>0.0001</v>
      </c>
      <c r="N54" s="447" t="s">
        <v>135</v>
      </c>
      <c r="O54" s="245">
        <f t="shared" si="14"/>
        <v>4</v>
      </c>
    </row>
    <row r="55" spans="1:15" s="11" customFormat="1" ht="14.25">
      <c r="A55" s="341" t="s">
        <v>1907</v>
      </c>
      <c r="B55" s="275" t="s">
        <v>1915</v>
      </c>
      <c r="C55" s="459" t="s">
        <v>1529</v>
      </c>
      <c r="D55" s="455">
        <v>4</v>
      </c>
      <c r="E55" s="465">
        <v>34.21</v>
      </c>
      <c r="F55" s="465">
        <f t="shared" si="1"/>
        <v>136.84</v>
      </c>
      <c r="G55" s="465">
        <v>17.28</v>
      </c>
      <c r="H55" s="456">
        <f t="shared" si="8"/>
        <v>69.12</v>
      </c>
      <c r="I55" s="456">
        <f t="shared" si="9"/>
        <v>205.96</v>
      </c>
      <c r="J55" s="456">
        <f t="shared" si="10"/>
        <v>27.73</v>
      </c>
      <c r="K55" s="457">
        <f t="shared" si="11"/>
        <v>57.11</v>
      </c>
      <c r="L55" s="434">
        <f t="shared" si="12"/>
        <v>263.07</v>
      </c>
      <c r="M55" s="458">
        <f t="shared" si="15"/>
        <v>0.0003</v>
      </c>
      <c r="N55" s="447" t="s">
        <v>191</v>
      </c>
      <c r="O55" s="245">
        <f t="shared" si="14"/>
        <v>4</v>
      </c>
    </row>
    <row r="56" spans="1:15" s="11" customFormat="1" ht="14.25">
      <c r="A56" s="341" t="s">
        <v>1909</v>
      </c>
      <c r="B56" s="275" t="s">
        <v>1916</v>
      </c>
      <c r="C56" s="459" t="s">
        <v>1397</v>
      </c>
      <c r="D56" s="455">
        <v>14</v>
      </c>
      <c r="E56" s="465">
        <v>21.77</v>
      </c>
      <c r="F56" s="465">
        <f t="shared" si="1"/>
        <v>304.78</v>
      </c>
      <c r="G56" s="465">
        <v>0</v>
      </c>
      <c r="H56" s="456">
        <f t="shared" si="8"/>
        <v>0</v>
      </c>
      <c r="I56" s="456">
        <f t="shared" si="9"/>
        <v>304.78</v>
      </c>
      <c r="J56" s="456">
        <f t="shared" si="10"/>
        <v>27.73</v>
      </c>
      <c r="K56" s="457">
        <f t="shared" si="11"/>
        <v>84.52</v>
      </c>
      <c r="L56" s="434">
        <f t="shared" si="12"/>
        <v>389.3</v>
      </c>
      <c r="M56" s="458">
        <f t="shared" si="15"/>
        <v>0.0004</v>
      </c>
      <c r="N56" s="447" t="s">
        <v>135</v>
      </c>
      <c r="O56" s="245">
        <f t="shared" si="14"/>
        <v>4</v>
      </c>
    </row>
    <row r="57" spans="1:15" s="11" customFormat="1" ht="25.5">
      <c r="A57" s="341" t="s">
        <v>1910</v>
      </c>
      <c r="B57" s="275" t="s">
        <v>1969</v>
      </c>
      <c r="C57" s="459" t="s">
        <v>1398</v>
      </c>
      <c r="D57" s="455">
        <v>52</v>
      </c>
      <c r="E57" s="465">
        <v>8.58</v>
      </c>
      <c r="F57" s="465">
        <f t="shared" si="1"/>
        <v>446.16</v>
      </c>
      <c r="G57" s="465">
        <v>0</v>
      </c>
      <c r="H57" s="456">
        <f t="shared" si="8"/>
        <v>0</v>
      </c>
      <c r="I57" s="456">
        <f t="shared" si="9"/>
        <v>446.16</v>
      </c>
      <c r="J57" s="456">
        <f t="shared" si="10"/>
        <v>27.73</v>
      </c>
      <c r="K57" s="457">
        <f t="shared" si="11"/>
        <v>123.72</v>
      </c>
      <c r="L57" s="434">
        <f t="shared" si="12"/>
        <v>569.88</v>
      </c>
      <c r="M57" s="458">
        <f t="shared" si="15"/>
        <v>0.0006</v>
      </c>
      <c r="N57" s="447" t="s">
        <v>135</v>
      </c>
      <c r="O57" s="245">
        <f t="shared" si="14"/>
        <v>4</v>
      </c>
    </row>
    <row r="58" spans="1:15" s="11" customFormat="1" ht="14.25">
      <c r="A58" s="341" t="s">
        <v>1911</v>
      </c>
      <c r="B58" s="275" t="s">
        <v>1970</v>
      </c>
      <c r="C58" s="459" t="s">
        <v>1413</v>
      </c>
      <c r="D58" s="455">
        <v>1</v>
      </c>
      <c r="E58" s="465">
        <v>16.66</v>
      </c>
      <c r="F58" s="465">
        <f t="shared" si="1"/>
        <v>16.66</v>
      </c>
      <c r="G58" s="465">
        <v>0</v>
      </c>
      <c r="H58" s="456">
        <f t="shared" si="8"/>
        <v>0</v>
      </c>
      <c r="I58" s="456">
        <f t="shared" si="9"/>
        <v>16.66</v>
      </c>
      <c r="J58" s="456">
        <f t="shared" si="10"/>
        <v>27.73</v>
      </c>
      <c r="K58" s="457">
        <f t="shared" si="11"/>
        <v>4.62</v>
      </c>
      <c r="L58" s="434">
        <f t="shared" si="12"/>
        <v>21.28</v>
      </c>
      <c r="M58" s="458">
        <f t="shared" si="15"/>
        <v>0</v>
      </c>
      <c r="N58" s="447" t="s">
        <v>135</v>
      </c>
      <c r="O58" s="245">
        <f t="shared" si="14"/>
        <v>4</v>
      </c>
    </row>
    <row r="59" spans="1:15" s="11" customFormat="1" ht="38.25">
      <c r="A59" s="341" t="s">
        <v>1912</v>
      </c>
      <c r="B59" s="275" t="s">
        <v>554</v>
      </c>
      <c r="C59" s="459" t="s">
        <v>1414</v>
      </c>
      <c r="D59" s="455">
        <v>2</v>
      </c>
      <c r="E59" s="465">
        <v>750</v>
      </c>
      <c r="F59" s="465">
        <f t="shared" si="1"/>
        <v>1500</v>
      </c>
      <c r="G59" s="465">
        <v>100</v>
      </c>
      <c r="H59" s="456">
        <f t="shared" si="8"/>
        <v>200</v>
      </c>
      <c r="I59" s="456">
        <f t="shared" si="9"/>
        <v>1700</v>
      </c>
      <c r="J59" s="456">
        <f t="shared" si="10"/>
        <v>27.73</v>
      </c>
      <c r="K59" s="457">
        <f t="shared" si="11"/>
        <v>471.41</v>
      </c>
      <c r="L59" s="434">
        <f t="shared" si="12"/>
        <v>2171.41</v>
      </c>
      <c r="M59" s="458">
        <f t="shared" si="15"/>
        <v>0.0022</v>
      </c>
      <c r="N59" s="378" t="s">
        <v>190</v>
      </c>
      <c r="O59" s="245">
        <f t="shared" si="14"/>
        <v>4</v>
      </c>
    </row>
    <row r="60" spans="1:15" s="11" customFormat="1" ht="38.25">
      <c r="A60" s="341" t="s">
        <v>1917</v>
      </c>
      <c r="B60" s="275" t="s">
        <v>555</v>
      </c>
      <c r="C60" s="459" t="s">
        <v>1414</v>
      </c>
      <c r="D60" s="455">
        <v>2</v>
      </c>
      <c r="E60" s="465">
        <v>1250</v>
      </c>
      <c r="F60" s="465">
        <f t="shared" si="1"/>
        <v>2500</v>
      </c>
      <c r="G60" s="465">
        <v>100</v>
      </c>
      <c r="H60" s="456">
        <f t="shared" si="8"/>
        <v>200</v>
      </c>
      <c r="I60" s="456">
        <f t="shared" si="9"/>
        <v>2700</v>
      </c>
      <c r="J60" s="456">
        <f t="shared" si="10"/>
        <v>27.73</v>
      </c>
      <c r="K60" s="457">
        <f t="shared" si="11"/>
        <v>748.71</v>
      </c>
      <c r="L60" s="434">
        <f t="shared" si="12"/>
        <v>3448.71</v>
      </c>
      <c r="M60" s="458">
        <f t="shared" si="15"/>
        <v>0.0035</v>
      </c>
      <c r="N60" s="378" t="s">
        <v>190</v>
      </c>
      <c r="O60" s="245">
        <f t="shared" si="14"/>
        <v>4</v>
      </c>
    </row>
    <row r="61" spans="1:15" s="11" customFormat="1" ht="14.25">
      <c r="A61" s="341" t="s">
        <v>1918</v>
      </c>
      <c r="B61" s="275" t="s">
        <v>560</v>
      </c>
      <c r="C61" s="459" t="s">
        <v>1413</v>
      </c>
      <c r="D61" s="455">
        <v>4</v>
      </c>
      <c r="E61" s="465">
        <v>10.06</v>
      </c>
      <c r="F61" s="465">
        <f t="shared" si="1"/>
        <v>40.24</v>
      </c>
      <c r="G61" s="465">
        <v>0</v>
      </c>
      <c r="H61" s="456">
        <f t="shared" si="8"/>
        <v>0</v>
      </c>
      <c r="I61" s="456">
        <f t="shared" si="9"/>
        <v>40.24</v>
      </c>
      <c r="J61" s="456">
        <f t="shared" si="10"/>
        <v>27.73</v>
      </c>
      <c r="K61" s="457">
        <f t="shared" si="11"/>
        <v>11.16</v>
      </c>
      <c r="L61" s="434">
        <f t="shared" si="12"/>
        <v>51.4</v>
      </c>
      <c r="M61" s="458">
        <f t="shared" si="15"/>
        <v>0.0001</v>
      </c>
      <c r="N61" s="447" t="s">
        <v>135</v>
      </c>
      <c r="O61" s="245">
        <f t="shared" si="14"/>
        <v>4</v>
      </c>
    </row>
    <row r="62" spans="1:15" s="11" customFormat="1" ht="14.25">
      <c r="A62" s="341" t="s">
        <v>1919</v>
      </c>
      <c r="B62" s="275" t="s">
        <v>561</v>
      </c>
      <c r="C62" s="459" t="s">
        <v>1413</v>
      </c>
      <c r="D62" s="455">
        <v>2</v>
      </c>
      <c r="E62" s="465">
        <v>5.03</v>
      </c>
      <c r="F62" s="465">
        <f t="shared" si="1"/>
        <v>10.06</v>
      </c>
      <c r="G62" s="465">
        <v>10</v>
      </c>
      <c r="H62" s="456">
        <f t="shared" si="8"/>
        <v>20</v>
      </c>
      <c r="I62" s="456">
        <f t="shared" si="9"/>
        <v>30.06</v>
      </c>
      <c r="J62" s="456">
        <f t="shared" si="10"/>
        <v>27.73</v>
      </c>
      <c r="K62" s="457">
        <f t="shared" si="11"/>
        <v>8.34</v>
      </c>
      <c r="L62" s="434">
        <f t="shared" si="12"/>
        <v>38.4</v>
      </c>
      <c r="M62" s="458">
        <f t="shared" si="15"/>
        <v>0</v>
      </c>
      <c r="N62" s="447" t="s">
        <v>135</v>
      </c>
      <c r="O62" s="245">
        <f t="shared" si="14"/>
        <v>4</v>
      </c>
    </row>
    <row r="63" spans="1:15" s="11" customFormat="1" ht="14.25">
      <c r="A63" s="341" t="s">
        <v>1920</v>
      </c>
      <c r="B63" s="275" t="s">
        <v>73</v>
      </c>
      <c r="C63" s="459" t="s">
        <v>1413</v>
      </c>
      <c r="D63" s="455">
        <v>6</v>
      </c>
      <c r="E63" s="465">
        <v>40.24</v>
      </c>
      <c r="F63" s="465">
        <f t="shared" si="1"/>
        <v>241.44</v>
      </c>
      <c r="G63" s="465">
        <v>10</v>
      </c>
      <c r="H63" s="456">
        <f t="shared" si="8"/>
        <v>60</v>
      </c>
      <c r="I63" s="456">
        <f t="shared" si="9"/>
        <v>301.44</v>
      </c>
      <c r="J63" s="456">
        <f t="shared" si="10"/>
        <v>27.73</v>
      </c>
      <c r="K63" s="457">
        <f t="shared" si="11"/>
        <v>83.59</v>
      </c>
      <c r="L63" s="434">
        <f t="shared" si="12"/>
        <v>385.03</v>
      </c>
      <c r="M63" s="458">
        <f t="shared" si="15"/>
        <v>0.0004</v>
      </c>
      <c r="N63" s="447" t="s">
        <v>135</v>
      </c>
      <c r="O63" s="245">
        <f t="shared" si="14"/>
        <v>4</v>
      </c>
    </row>
    <row r="64" spans="1:15" s="11" customFormat="1" ht="14.25">
      <c r="A64" s="341" t="s">
        <v>1921</v>
      </c>
      <c r="B64" s="275" t="s">
        <v>74</v>
      </c>
      <c r="C64" s="459" t="s">
        <v>1413</v>
      </c>
      <c r="D64" s="455">
        <v>8</v>
      </c>
      <c r="E64" s="465">
        <v>40.24</v>
      </c>
      <c r="F64" s="465">
        <f t="shared" si="1"/>
        <v>321.92</v>
      </c>
      <c r="G64" s="465">
        <v>10</v>
      </c>
      <c r="H64" s="456">
        <f t="shared" si="8"/>
        <v>80</v>
      </c>
      <c r="I64" s="456">
        <f t="shared" si="9"/>
        <v>401.92</v>
      </c>
      <c r="J64" s="456">
        <f t="shared" si="10"/>
        <v>27.73</v>
      </c>
      <c r="K64" s="457">
        <f t="shared" si="11"/>
        <v>111.45</v>
      </c>
      <c r="L64" s="434">
        <f t="shared" si="12"/>
        <v>513.37</v>
      </c>
      <c r="M64" s="458">
        <f t="shared" si="15"/>
        <v>0.0005</v>
      </c>
      <c r="N64" s="447" t="s">
        <v>135</v>
      </c>
      <c r="O64" s="245">
        <f t="shared" si="14"/>
        <v>4</v>
      </c>
    </row>
    <row r="65" spans="1:15" s="11" customFormat="1" ht="14.25">
      <c r="A65" s="341" t="s">
        <v>1922</v>
      </c>
      <c r="B65" s="275" t="s">
        <v>1974</v>
      </c>
      <c r="C65" s="459" t="s">
        <v>1447</v>
      </c>
      <c r="D65" s="455">
        <v>2</v>
      </c>
      <c r="E65" s="465">
        <v>15.09</v>
      </c>
      <c r="F65" s="465">
        <f t="shared" si="1"/>
        <v>30.18</v>
      </c>
      <c r="G65" s="465">
        <v>1.72</v>
      </c>
      <c r="H65" s="456">
        <f t="shared" si="8"/>
        <v>3.44</v>
      </c>
      <c r="I65" s="456">
        <f t="shared" si="9"/>
        <v>33.62</v>
      </c>
      <c r="J65" s="456">
        <f t="shared" si="10"/>
        <v>27.73</v>
      </c>
      <c r="K65" s="457">
        <f t="shared" si="11"/>
        <v>9.32</v>
      </c>
      <c r="L65" s="434">
        <f t="shared" si="12"/>
        <v>42.94</v>
      </c>
      <c r="M65" s="458">
        <f t="shared" si="15"/>
        <v>0</v>
      </c>
      <c r="N65" s="447" t="s">
        <v>135</v>
      </c>
      <c r="O65" s="245">
        <f t="shared" si="14"/>
        <v>4</v>
      </c>
    </row>
    <row r="66" spans="1:15" s="11" customFormat="1" ht="14.25">
      <c r="A66" s="341" t="s">
        <v>1923</v>
      </c>
      <c r="B66" s="275" t="s">
        <v>1948</v>
      </c>
      <c r="C66" s="459" t="s">
        <v>1413</v>
      </c>
      <c r="D66" s="455">
        <v>3</v>
      </c>
      <c r="E66" s="465">
        <v>34.22</v>
      </c>
      <c r="F66" s="465">
        <f t="shared" si="1"/>
        <v>102.66</v>
      </c>
      <c r="G66" s="465">
        <v>0</v>
      </c>
      <c r="H66" s="456">
        <f t="shared" si="8"/>
        <v>0</v>
      </c>
      <c r="I66" s="456">
        <f t="shared" si="9"/>
        <v>102.66</v>
      </c>
      <c r="J66" s="456">
        <f t="shared" si="10"/>
        <v>27.73</v>
      </c>
      <c r="K66" s="457">
        <f t="shared" si="11"/>
        <v>28.47</v>
      </c>
      <c r="L66" s="434">
        <f t="shared" si="12"/>
        <v>131.13</v>
      </c>
      <c r="M66" s="458">
        <f t="shared" si="15"/>
        <v>0.0001</v>
      </c>
      <c r="N66" s="447" t="s">
        <v>135</v>
      </c>
      <c r="O66" s="245">
        <f t="shared" si="14"/>
        <v>4</v>
      </c>
    </row>
    <row r="67" spans="1:15" s="11" customFormat="1" ht="14.25">
      <c r="A67" s="341" t="s">
        <v>1924</v>
      </c>
      <c r="B67" s="275" t="s">
        <v>1980</v>
      </c>
      <c r="C67" s="459" t="s">
        <v>1398</v>
      </c>
      <c r="D67" s="455">
        <v>6</v>
      </c>
      <c r="E67" s="465">
        <v>6.85</v>
      </c>
      <c r="F67" s="465">
        <f t="shared" si="1"/>
        <v>41.1</v>
      </c>
      <c r="G67" s="465">
        <v>0</v>
      </c>
      <c r="H67" s="456">
        <f t="shared" si="8"/>
        <v>0</v>
      </c>
      <c r="I67" s="456">
        <f t="shared" si="9"/>
        <v>41.1</v>
      </c>
      <c r="J67" s="456">
        <f t="shared" si="10"/>
        <v>27.73</v>
      </c>
      <c r="K67" s="457">
        <f t="shared" si="11"/>
        <v>11.4</v>
      </c>
      <c r="L67" s="434">
        <f t="shared" si="12"/>
        <v>52.5</v>
      </c>
      <c r="M67" s="458">
        <f t="shared" si="15"/>
        <v>0.0001</v>
      </c>
      <c r="N67" s="447" t="s">
        <v>135</v>
      </c>
      <c r="O67" s="245">
        <f t="shared" si="14"/>
        <v>4</v>
      </c>
    </row>
    <row r="68" spans="1:15" s="11" customFormat="1" ht="14.25">
      <c r="A68" s="341" t="s">
        <v>1925</v>
      </c>
      <c r="B68" s="275" t="s">
        <v>1945</v>
      </c>
      <c r="C68" s="459" t="s">
        <v>1413</v>
      </c>
      <c r="D68" s="455">
        <v>2</v>
      </c>
      <c r="E68" s="465">
        <v>68.43</v>
      </c>
      <c r="F68" s="465">
        <f t="shared" si="1"/>
        <v>136.86</v>
      </c>
      <c r="G68" s="465">
        <v>22</v>
      </c>
      <c r="H68" s="456">
        <f t="shared" si="8"/>
        <v>44</v>
      </c>
      <c r="I68" s="456">
        <f t="shared" si="9"/>
        <v>180.86</v>
      </c>
      <c r="J68" s="456">
        <f t="shared" si="10"/>
        <v>27.73</v>
      </c>
      <c r="K68" s="457">
        <f t="shared" si="11"/>
        <v>50.15</v>
      </c>
      <c r="L68" s="434">
        <f t="shared" si="12"/>
        <v>231.01</v>
      </c>
      <c r="M68" s="458">
        <f t="shared" si="15"/>
        <v>0.0002</v>
      </c>
      <c r="N68" s="447" t="s">
        <v>135</v>
      </c>
      <c r="O68" s="245">
        <f t="shared" si="14"/>
        <v>4</v>
      </c>
    </row>
    <row r="69" spans="1:15" s="11" customFormat="1" ht="14.25">
      <c r="A69" s="341" t="s">
        <v>1926</v>
      </c>
      <c r="B69" s="275" t="s">
        <v>4</v>
      </c>
      <c r="C69" s="459" t="s">
        <v>1398</v>
      </c>
      <c r="D69" s="455">
        <v>2</v>
      </c>
      <c r="E69" s="465">
        <v>6.85</v>
      </c>
      <c r="F69" s="465">
        <f t="shared" si="1"/>
        <v>13.7</v>
      </c>
      <c r="G69" s="465">
        <v>3.43</v>
      </c>
      <c r="H69" s="456">
        <f t="shared" si="8"/>
        <v>6.86</v>
      </c>
      <c r="I69" s="456">
        <f t="shared" si="9"/>
        <v>20.56</v>
      </c>
      <c r="J69" s="456">
        <f t="shared" si="10"/>
        <v>27.73</v>
      </c>
      <c r="K69" s="457">
        <f t="shared" si="11"/>
        <v>5.7</v>
      </c>
      <c r="L69" s="434">
        <f t="shared" si="12"/>
        <v>26.26</v>
      </c>
      <c r="M69" s="458">
        <f t="shared" si="15"/>
        <v>0</v>
      </c>
      <c r="N69" s="447" t="s">
        <v>135</v>
      </c>
      <c r="O69" s="245">
        <f t="shared" si="14"/>
        <v>4</v>
      </c>
    </row>
    <row r="70" spans="1:15" s="11" customFormat="1" ht="14.25">
      <c r="A70" s="341" t="s">
        <v>1927</v>
      </c>
      <c r="B70" s="275" t="s">
        <v>1975</v>
      </c>
      <c r="C70" s="459" t="s">
        <v>1447</v>
      </c>
      <c r="D70" s="455">
        <v>6</v>
      </c>
      <c r="E70" s="465">
        <v>23.49</v>
      </c>
      <c r="F70" s="465">
        <f t="shared" si="1"/>
        <v>140.94</v>
      </c>
      <c r="G70" s="465">
        <v>4.43</v>
      </c>
      <c r="H70" s="456">
        <f t="shared" si="8"/>
        <v>26.58</v>
      </c>
      <c r="I70" s="456">
        <f t="shared" si="9"/>
        <v>167.52</v>
      </c>
      <c r="J70" s="456">
        <f t="shared" si="10"/>
        <v>27.73</v>
      </c>
      <c r="K70" s="457">
        <f t="shared" si="11"/>
        <v>46.45</v>
      </c>
      <c r="L70" s="434">
        <f t="shared" si="12"/>
        <v>213.97</v>
      </c>
      <c r="M70" s="458">
        <f t="shared" si="15"/>
        <v>0.0002</v>
      </c>
      <c r="N70" s="447" t="s">
        <v>135</v>
      </c>
      <c r="O70" s="245">
        <f t="shared" si="14"/>
        <v>4</v>
      </c>
    </row>
    <row r="71" spans="1:15" s="11" customFormat="1" ht="14.25">
      <c r="A71" s="341" t="s">
        <v>1950</v>
      </c>
      <c r="B71" s="275" t="s">
        <v>1949</v>
      </c>
      <c r="C71" s="459" t="s">
        <v>1413</v>
      </c>
      <c r="D71" s="455">
        <v>50</v>
      </c>
      <c r="E71" s="465">
        <v>23.49</v>
      </c>
      <c r="F71" s="465">
        <f t="shared" si="1"/>
        <v>1174.5</v>
      </c>
      <c r="G71" s="465">
        <v>3.9</v>
      </c>
      <c r="H71" s="456">
        <f t="shared" si="8"/>
        <v>195</v>
      </c>
      <c r="I71" s="456">
        <f t="shared" si="9"/>
        <v>1369.5</v>
      </c>
      <c r="J71" s="456">
        <f t="shared" si="10"/>
        <v>27.73</v>
      </c>
      <c r="K71" s="457">
        <f t="shared" si="11"/>
        <v>379.76</v>
      </c>
      <c r="L71" s="434">
        <f t="shared" si="12"/>
        <v>1749.26</v>
      </c>
      <c r="M71" s="458">
        <f t="shared" si="15"/>
        <v>0.0018</v>
      </c>
      <c r="N71" s="447" t="s">
        <v>135</v>
      </c>
      <c r="O71" s="245">
        <f t="shared" si="14"/>
        <v>4</v>
      </c>
    </row>
    <row r="72" spans="1:15" s="11" customFormat="1" ht="14.25">
      <c r="A72" s="341" t="s">
        <v>1951</v>
      </c>
      <c r="B72" s="308" t="s">
        <v>1999</v>
      </c>
      <c r="C72" s="459" t="s">
        <v>1398</v>
      </c>
      <c r="D72" s="455">
        <v>100</v>
      </c>
      <c r="E72" s="465">
        <v>7.05</v>
      </c>
      <c r="F72" s="465">
        <f t="shared" si="1"/>
        <v>705</v>
      </c>
      <c r="G72" s="465">
        <v>0</v>
      </c>
      <c r="H72" s="456">
        <f t="shared" si="8"/>
        <v>0</v>
      </c>
      <c r="I72" s="456">
        <f t="shared" si="9"/>
        <v>705</v>
      </c>
      <c r="J72" s="456">
        <f t="shared" si="10"/>
        <v>27.73</v>
      </c>
      <c r="K72" s="457">
        <f t="shared" si="11"/>
        <v>195.5</v>
      </c>
      <c r="L72" s="434">
        <f t="shared" si="12"/>
        <v>900.5</v>
      </c>
      <c r="M72" s="458">
        <f t="shared" si="15"/>
        <v>0.0009</v>
      </c>
      <c r="N72" s="447" t="s">
        <v>135</v>
      </c>
      <c r="O72" s="245">
        <f t="shared" si="14"/>
        <v>4</v>
      </c>
    </row>
    <row r="73" spans="1:15" s="11" customFormat="1" ht="14.25">
      <c r="A73" s="341" t="s">
        <v>1952</v>
      </c>
      <c r="B73" s="308" t="s">
        <v>1946</v>
      </c>
      <c r="C73" s="459" t="s">
        <v>1413</v>
      </c>
      <c r="D73" s="455">
        <v>40</v>
      </c>
      <c r="E73" s="465">
        <v>7.05</v>
      </c>
      <c r="F73" s="465">
        <f t="shared" si="1"/>
        <v>282</v>
      </c>
      <c r="G73" s="465">
        <v>7</v>
      </c>
      <c r="H73" s="456">
        <f t="shared" si="8"/>
        <v>280</v>
      </c>
      <c r="I73" s="456">
        <f t="shared" si="9"/>
        <v>562</v>
      </c>
      <c r="J73" s="456">
        <f t="shared" si="10"/>
        <v>27.73</v>
      </c>
      <c r="K73" s="457">
        <f t="shared" si="11"/>
        <v>155.84</v>
      </c>
      <c r="L73" s="434">
        <f t="shared" si="12"/>
        <v>717.84</v>
      </c>
      <c r="M73" s="458">
        <f t="shared" si="15"/>
        <v>0.0007</v>
      </c>
      <c r="N73" s="447" t="s">
        <v>135</v>
      </c>
      <c r="O73" s="245">
        <f t="shared" si="14"/>
        <v>4</v>
      </c>
    </row>
    <row r="74" spans="1:15" s="11" customFormat="1" ht="14.25">
      <c r="A74" s="341" t="s">
        <v>1955</v>
      </c>
      <c r="B74" s="308" t="s">
        <v>1963</v>
      </c>
      <c r="C74" s="459" t="s">
        <v>1398</v>
      </c>
      <c r="D74" s="455">
        <v>10</v>
      </c>
      <c r="E74" s="465">
        <v>7.05</v>
      </c>
      <c r="F74" s="465">
        <f t="shared" si="1"/>
        <v>70.5</v>
      </c>
      <c r="G74" s="465">
        <v>7</v>
      </c>
      <c r="H74" s="456">
        <f t="shared" si="8"/>
        <v>70</v>
      </c>
      <c r="I74" s="456">
        <f t="shared" si="9"/>
        <v>140.5</v>
      </c>
      <c r="J74" s="456">
        <f t="shared" si="10"/>
        <v>27.73</v>
      </c>
      <c r="K74" s="457">
        <f t="shared" si="11"/>
        <v>38.96</v>
      </c>
      <c r="L74" s="434">
        <f t="shared" si="12"/>
        <v>179.46</v>
      </c>
      <c r="M74" s="458">
        <f t="shared" si="15"/>
        <v>0.0002</v>
      </c>
      <c r="N74" s="447" t="s">
        <v>135</v>
      </c>
      <c r="O74" s="245">
        <f t="shared" si="14"/>
        <v>4</v>
      </c>
    </row>
    <row r="75" spans="1:15" s="11" customFormat="1" ht="14.25">
      <c r="A75" s="341" t="s">
        <v>1956</v>
      </c>
      <c r="B75" s="308" t="s">
        <v>196</v>
      </c>
      <c r="C75" s="459" t="s">
        <v>1447</v>
      </c>
      <c r="D75" s="455">
        <v>1</v>
      </c>
      <c r="E75" s="465">
        <v>22.81</v>
      </c>
      <c r="F75" s="465">
        <f t="shared" si="1"/>
        <v>22.81</v>
      </c>
      <c r="G75" s="465">
        <v>3.43</v>
      </c>
      <c r="H75" s="456">
        <f t="shared" si="8"/>
        <v>3.43</v>
      </c>
      <c r="I75" s="456">
        <f t="shared" si="9"/>
        <v>26.24</v>
      </c>
      <c r="J75" s="456">
        <f t="shared" si="10"/>
        <v>27.73</v>
      </c>
      <c r="K75" s="457">
        <f t="shared" si="11"/>
        <v>7.28</v>
      </c>
      <c r="L75" s="434">
        <f t="shared" si="12"/>
        <v>33.52</v>
      </c>
      <c r="M75" s="458">
        <f t="shared" si="15"/>
        <v>0</v>
      </c>
      <c r="N75" s="447" t="s">
        <v>135</v>
      </c>
      <c r="O75" s="245">
        <f t="shared" si="14"/>
        <v>4</v>
      </c>
    </row>
    <row r="76" spans="1:15" s="11" customFormat="1" ht="14.25">
      <c r="A76" s="341" t="s">
        <v>1967</v>
      </c>
      <c r="B76" s="308" t="s">
        <v>195</v>
      </c>
      <c r="C76" s="459" t="s">
        <v>1413</v>
      </c>
      <c r="D76" s="455">
        <v>2</v>
      </c>
      <c r="E76" s="465">
        <v>11.41</v>
      </c>
      <c r="F76" s="465">
        <f t="shared" si="1"/>
        <v>22.82</v>
      </c>
      <c r="G76" s="465">
        <v>0</v>
      </c>
      <c r="H76" s="456">
        <f t="shared" si="8"/>
        <v>0</v>
      </c>
      <c r="I76" s="456">
        <f t="shared" si="9"/>
        <v>22.82</v>
      </c>
      <c r="J76" s="456">
        <f t="shared" si="10"/>
        <v>27.73</v>
      </c>
      <c r="K76" s="457">
        <f t="shared" si="11"/>
        <v>6.33</v>
      </c>
      <c r="L76" s="434">
        <f t="shared" si="12"/>
        <v>29.15</v>
      </c>
      <c r="M76" s="458">
        <f t="shared" si="15"/>
        <v>0</v>
      </c>
      <c r="N76" s="447" t="s">
        <v>135</v>
      </c>
      <c r="O76" s="245">
        <f t="shared" si="14"/>
        <v>4</v>
      </c>
    </row>
    <row r="77" spans="1:15" s="11" customFormat="1" ht="14.25">
      <c r="A77" s="341" t="s">
        <v>1971</v>
      </c>
      <c r="B77" s="308" t="s">
        <v>194</v>
      </c>
      <c r="C77" s="459" t="s">
        <v>1398</v>
      </c>
      <c r="D77" s="455">
        <v>2</v>
      </c>
      <c r="E77" s="465">
        <v>22.81</v>
      </c>
      <c r="F77" s="465">
        <f t="shared" si="1"/>
        <v>45.62</v>
      </c>
      <c r="G77" s="465">
        <v>0</v>
      </c>
      <c r="H77" s="456">
        <f t="shared" si="8"/>
        <v>0</v>
      </c>
      <c r="I77" s="456">
        <f t="shared" si="9"/>
        <v>45.62</v>
      </c>
      <c r="J77" s="456">
        <f t="shared" si="10"/>
        <v>27.73</v>
      </c>
      <c r="K77" s="457">
        <f t="shared" si="11"/>
        <v>12.65</v>
      </c>
      <c r="L77" s="434">
        <f t="shared" si="12"/>
        <v>58.27</v>
      </c>
      <c r="M77" s="458">
        <f t="shared" si="15"/>
        <v>0.0001</v>
      </c>
      <c r="N77" s="447" t="s">
        <v>135</v>
      </c>
      <c r="O77" s="245">
        <f aca="true" t="shared" si="16" ref="O77:O96">LEN(A77)</f>
        <v>4</v>
      </c>
    </row>
    <row r="78" spans="1:15" s="11" customFormat="1" ht="14.25">
      <c r="A78" s="341" t="s">
        <v>1972</v>
      </c>
      <c r="B78" s="308" t="s">
        <v>193</v>
      </c>
      <c r="C78" s="459" t="s">
        <v>1413</v>
      </c>
      <c r="D78" s="455">
        <v>2</v>
      </c>
      <c r="E78" s="465">
        <v>6.85</v>
      </c>
      <c r="F78" s="465">
        <f aca="true" t="shared" si="17" ref="F78:F141">ROUND(D78*E78,2)</f>
        <v>13.7</v>
      </c>
      <c r="G78" s="465">
        <v>3.43</v>
      </c>
      <c r="H78" s="456">
        <f t="shared" si="8"/>
        <v>6.86</v>
      </c>
      <c r="I78" s="456">
        <f t="shared" si="9"/>
        <v>20.56</v>
      </c>
      <c r="J78" s="456">
        <f aca="true" t="shared" si="18" ref="J78:J141">$J$11</f>
        <v>27.73</v>
      </c>
      <c r="K78" s="457">
        <f t="shared" si="11"/>
        <v>5.7</v>
      </c>
      <c r="L78" s="434">
        <f t="shared" si="12"/>
        <v>26.26</v>
      </c>
      <c r="M78" s="458">
        <f t="shared" si="15"/>
        <v>0</v>
      </c>
      <c r="N78" s="447" t="s">
        <v>135</v>
      </c>
      <c r="O78" s="245">
        <f t="shared" si="16"/>
        <v>4</v>
      </c>
    </row>
    <row r="79" spans="1:15" s="11" customFormat="1" ht="14.25">
      <c r="A79" s="341" t="s">
        <v>1973</v>
      </c>
      <c r="B79" s="308" t="s">
        <v>1964</v>
      </c>
      <c r="C79" s="459" t="s">
        <v>1398</v>
      </c>
      <c r="D79" s="455">
        <v>10</v>
      </c>
      <c r="E79" s="465">
        <v>38.78</v>
      </c>
      <c r="F79" s="465">
        <f t="shared" si="17"/>
        <v>387.8</v>
      </c>
      <c r="G79" s="465">
        <v>3.43</v>
      </c>
      <c r="H79" s="456">
        <f t="shared" si="8"/>
        <v>34.3</v>
      </c>
      <c r="I79" s="456">
        <f t="shared" si="9"/>
        <v>422.1</v>
      </c>
      <c r="J79" s="456">
        <f t="shared" si="18"/>
        <v>27.73</v>
      </c>
      <c r="K79" s="457">
        <f t="shared" si="11"/>
        <v>117.05</v>
      </c>
      <c r="L79" s="434">
        <f t="shared" si="12"/>
        <v>539.15</v>
      </c>
      <c r="M79" s="458">
        <f t="shared" si="15"/>
        <v>0.0005</v>
      </c>
      <c r="N79" s="447" t="s">
        <v>135</v>
      </c>
      <c r="O79" s="245">
        <f t="shared" si="16"/>
        <v>4</v>
      </c>
    </row>
    <row r="80" spans="1:15" s="11" customFormat="1" ht="14.25">
      <c r="A80" s="341" t="s">
        <v>2032</v>
      </c>
      <c r="B80" s="308" t="s">
        <v>1976</v>
      </c>
      <c r="C80" s="459" t="s">
        <v>1447</v>
      </c>
      <c r="D80" s="455">
        <v>2</v>
      </c>
      <c r="E80" s="465">
        <v>3.52</v>
      </c>
      <c r="F80" s="465">
        <f t="shared" si="17"/>
        <v>7.04</v>
      </c>
      <c r="G80" s="465">
        <v>3.5</v>
      </c>
      <c r="H80" s="456">
        <f t="shared" si="8"/>
        <v>7</v>
      </c>
      <c r="I80" s="456">
        <f t="shared" si="9"/>
        <v>14.04</v>
      </c>
      <c r="J80" s="456">
        <f t="shared" si="18"/>
        <v>27.73</v>
      </c>
      <c r="K80" s="457">
        <f t="shared" si="11"/>
        <v>3.89</v>
      </c>
      <c r="L80" s="434">
        <f t="shared" si="12"/>
        <v>17.93</v>
      </c>
      <c r="M80" s="458">
        <f t="shared" si="15"/>
        <v>0</v>
      </c>
      <c r="N80" s="447" t="s">
        <v>135</v>
      </c>
      <c r="O80" s="245">
        <f t="shared" si="16"/>
        <v>4</v>
      </c>
    </row>
    <row r="81" spans="1:15" s="11" customFormat="1" ht="14.25">
      <c r="A81" s="341" t="s">
        <v>556</v>
      </c>
      <c r="B81" s="308" t="s">
        <v>1981</v>
      </c>
      <c r="C81" s="459" t="s">
        <v>1413</v>
      </c>
      <c r="D81" s="455">
        <v>1</v>
      </c>
      <c r="E81" s="465">
        <v>7.05</v>
      </c>
      <c r="F81" s="465">
        <f t="shared" si="17"/>
        <v>7.05</v>
      </c>
      <c r="G81" s="465">
        <v>3.5</v>
      </c>
      <c r="H81" s="456">
        <f t="shared" si="8"/>
        <v>3.5</v>
      </c>
      <c r="I81" s="456">
        <f t="shared" si="9"/>
        <v>10.55</v>
      </c>
      <c r="J81" s="456">
        <f t="shared" si="18"/>
        <v>27.73</v>
      </c>
      <c r="K81" s="457">
        <f t="shared" si="11"/>
        <v>2.93</v>
      </c>
      <c r="L81" s="434">
        <f t="shared" si="12"/>
        <v>13.48</v>
      </c>
      <c r="M81" s="458">
        <f t="shared" si="15"/>
        <v>0</v>
      </c>
      <c r="N81" s="447" t="s">
        <v>135</v>
      </c>
      <c r="O81" s="245">
        <f t="shared" si="16"/>
        <v>4</v>
      </c>
    </row>
    <row r="82" spans="1:15" s="11" customFormat="1" ht="14.25">
      <c r="A82" s="341" t="s">
        <v>559</v>
      </c>
      <c r="B82" s="308" t="s">
        <v>1966</v>
      </c>
      <c r="C82" s="459" t="s">
        <v>1398</v>
      </c>
      <c r="D82" s="455">
        <v>4</v>
      </c>
      <c r="E82" s="465">
        <v>7.05</v>
      </c>
      <c r="F82" s="465">
        <f t="shared" si="17"/>
        <v>28.2</v>
      </c>
      <c r="G82" s="465">
        <v>3.5</v>
      </c>
      <c r="H82" s="456">
        <f t="shared" si="8"/>
        <v>14</v>
      </c>
      <c r="I82" s="456">
        <f t="shared" si="9"/>
        <v>42.2</v>
      </c>
      <c r="J82" s="456">
        <f t="shared" si="18"/>
        <v>27.73</v>
      </c>
      <c r="K82" s="457">
        <f t="shared" si="11"/>
        <v>11.7</v>
      </c>
      <c r="L82" s="434">
        <f t="shared" si="12"/>
        <v>53.9</v>
      </c>
      <c r="M82" s="458">
        <f t="shared" si="15"/>
        <v>0.0001</v>
      </c>
      <c r="N82" s="447" t="s">
        <v>135</v>
      </c>
      <c r="O82" s="245">
        <f t="shared" si="16"/>
        <v>4</v>
      </c>
    </row>
    <row r="83" spans="1:15" s="11" customFormat="1" ht="14.25">
      <c r="A83" s="341" t="s">
        <v>562</v>
      </c>
      <c r="B83" s="308" t="s">
        <v>1982</v>
      </c>
      <c r="C83" s="459" t="s">
        <v>1413</v>
      </c>
      <c r="D83" s="455">
        <v>2</v>
      </c>
      <c r="E83" s="465">
        <v>23.49</v>
      </c>
      <c r="F83" s="465">
        <f t="shared" si="17"/>
        <v>46.98</v>
      </c>
      <c r="G83" s="465">
        <v>3.5</v>
      </c>
      <c r="H83" s="456">
        <f t="shared" si="8"/>
        <v>7</v>
      </c>
      <c r="I83" s="456">
        <f t="shared" si="9"/>
        <v>53.98</v>
      </c>
      <c r="J83" s="456">
        <f t="shared" si="18"/>
        <v>27.73</v>
      </c>
      <c r="K83" s="457">
        <f t="shared" si="11"/>
        <v>14.97</v>
      </c>
      <c r="L83" s="434">
        <f t="shared" si="12"/>
        <v>68.95</v>
      </c>
      <c r="M83" s="458">
        <f t="shared" si="15"/>
        <v>0.0001</v>
      </c>
      <c r="N83" s="447" t="s">
        <v>135</v>
      </c>
      <c r="O83" s="245">
        <f t="shared" si="16"/>
        <v>4</v>
      </c>
    </row>
    <row r="84" spans="1:15" s="11" customFormat="1" ht="14.25">
      <c r="A84" s="341" t="s">
        <v>585</v>
      </c>
      <c r="B84" s="308" t="s">
        <v>721</v>
      </c>
      <c r="C84" s="459" t="s">
        <v>1398</v>
      </c>
      <c r="D84" s="455">
        <v>2</v>
      </c>
      <c r="E84" s="465">
        <v>35.24</v>
      </c>
      <c r="F84" s="465">
        <f t="shared" si="17"/>
        <v>70.48</v>
      </c>
      <c r="G84" s="465">
        <v>3.5</v>
      </c>
      <c r="H84" s="456">
        <f t="shared" si="8"/>
        <v>7</v>
      </c>
      <c r="I84" s="456">
        <f t="shared" si="9"/>
        <v>77.48</v>
      </c>
      <c r="J84" s="456">
        <f t="shared" si="18"/>
        <v>27.73</v>
      </c>
      <c r="K84" s="457">
        <f t="shared" si="11"/>
        <v>21.49</v>
      </c>
      <c r="L84" s="434">
        <f t="shared" si="12"/>
        <v>98.97</v>
      </c>
      <c r="M84" s="458">
        <f t="shared" si="15"/>
        <v>0.0001</v>
      </c>
      <c r="N84" s="447" t="s">
        <v>135</v>
      </c>
      <c r="O84" s="245">
        <f t="shared" si="16"/>
        <v>4</v>
      </c>
    </row>
    <row r="85" spans="1:15" s="11" customFormat="1" ht="14.25">
      <c r="A85" s="341" t="s">
        <v>586</v>
      </c>
      <c r="B85" s="308" t="s">
        <v>1977</v>
      </c>
      <c r="C85" s="459" t="s">
        <v>1447</v>
      </c>
      <c r="D85" s="455">
        <v>4</v>
      </c>
      <c r="E85" s="465">
        <v>3.52</v>
      </c>
      <c r="F85" s="465">
        <f t="shared" si="17"/>
        <v>14.08</v>
      </c>
      <c r="G85" s="465">
        <v>3.5</v>
      </c>
      <c r="H85" s="456">
        <f t="shared" si="8"/>
        <v>14</v>
      </c>
      <c r="I85" s="456">
        <f t="shared" si="9"/>
        <v>28.08</v>
      </c>
      <c r="J85" s="456">
        <f t="shared" si="18"/>
        <v>27.73</v>
      </c>
      <c r="K85" s="457">
        <f t="shared" si="11"/>
        <v>7.79</v>
      </c>
      <c r="L85" s="434">
        <f t="shared" si="12"/>
        <v>35.87</v>
      </c>
      <c r="M85" s="458">
        <f t="shared" si="15"/>
        <v>0</v>
      </c>
      <c r="N85" s="447" t="s">
        <v>135</v>
      </c>
      <c r="O85" s="245">
        <f t="shared" si="16"/>
        <v>4</v>
      </c>
    </row>
    <row r="86" spans="1:15" s="11" customFormat="1" ht="14.25">
      <c r="A86" s="341" t="s">
        <v>587</v>
      </c>
      <c r="B86" s="308" t="s">
        <v>1978</v>
      </c>
      <c r="C86" s="459" t="s">
        <v>1413</v>
      </c>
      <c r="D86" s="455">
        <v>40</v>
      </c>
      <c r="E86" s="465">
        <v>7.05</v>
      </c>
      <c r="F86" s="465">
        <f t="shared" si="17"/>
        <v>282</v>
      </c>
      <c r="G86" s="465">
        <v>0</v>
      </c>
      <c r="H86" s="456">
        <f aca="true" t="shared" si="19" ref="H86:H145">ROUND(D86*G86,2)</f>
        <v>0</v>
      </c>
      <c r="I86" s="456">
        <f aca="true" t="shared" si="20" ref="I86:I145">(F86+H86)</f>
        <v>282</v>
      </c>
      <c r="J86" s="456">
        <f t="shared" si="18"/>
        <v>27.73</v>
      </c>
      <c r="K86" s="457">
        <f aca="true" t="shared" si="21" ref="K86:K145">ROUND(J86/100*I86,2)</f>
        <v>78.2</v>
      </c>
      <c r="L86" s="434">
        <f aca="true" t="shared" si="22" ref="L86:L145">(I86+K86)</f>
        <v>360.2</v>
      </c>
      <c r="M86" s="458">
        <f aca="true" t="shared" si="23" ref="M86:M94">L86/$C$654</f>
        <v>0.0004</v>
      </c>
      <c r="N86" s="447" t="s">
        <v>135</v>
      </c>
      <c r="O86" s="245">
        <f t="shared" si="16"/>
        <v>4</v>
      </c>
    </row>
    <row r="87" spans="1:15" s="11" customFormat="1" ht="14.25">
      <c r="A87" s="341" t="s">
        <v>588</v>
      </c>
      <c r="B87" s="308" t="s">
        <v>1979</v>
      </c>
      <c r="C87" s="459" t="s">
        <v>1398</v>
      </c>
      <c r="D87" s="455">
        <v>60</v>
      </c>
      <c r="E87" s="465">
        <v>7.05</v>
      </c>
      <c r="F87" s="465">
        <f t="shared" si="17"/>
        <v>423</v>
      </c>
      <c r="G87" s="465">
        <v>0</v>
      </c>
      <c r="H87" s="456">
        <f t="shared" si="19"/>
        <v>0</v>
      </c>
      <c r="I87" s="456">
        <f t="shared" si="20"/>
        <v>423</v>
      </c>
      <c r="J87" s="456">
        <f t="shared" si="18"/>
        <v>27.73</v>
      </c>
      <c r="K87" s="457">
        <f t="shared" si="21"/>
        <v>117.3</v>
      </c>
      <c r="L87" s="434">
        <f t="shared" si="22"/>
        <v>540.3</v>
      </c>
      <c r="M87" s="458">
        <f t="shared" si="23"/>
        <v>0.0005</v>
      </c>
      <c r="N87" s="447" t="s">
        <v>135</v>
      </c>
      <c r="O87" s="245">
        <f t="shared" si="16"/>
        <v>4</v>
      </c>
    </row>
    <row r="88" spans="1:15" s="11" customFormat="1" ht="14.25">
      <c r="A88" s="341" t="s">
        <v>589</v>
      </c>
      <c r="B88" s="308" t="s">
        <v>1968</v>
      </c>
      <c r="C88" s="459" t="s">
        <v>1413</v>
      </c>
      <c r="D88" s="455">
        <v>6</v>
      </c>
      <c r="E88" s="465">
        <v>23.49</v>
      </c>
      <c r="F88" s="465">
        <f t="shared" si="17"/>
        <v>140.94</v>
      </c>
      <c r="G88" s="465">
        <v>3.5</v>
      </c>
      <c r="H88" s="456">
        <f t="shared" si="19"/>
        <v>21</v>
      </c>
      <c r="I88" s="456">
        <f t="shared" si="20"/>
        <v>161.94</v>
      </c>
      <c r="J88" s="456">
        <f t="shared" si="18"/>
        <v>27.73</v>
      </c>
      <c r="K88" s="457">
        <f t="shared" si="21"/>
        <v>44.91</v>
      </c>
      <c r="L88" s="434">
        <f t="shared" si="22"/>
        <v>206.85</v>
      </c>
      <c r="M88" s="458">
        <f t="shared" si="23"/>
        <v>0.0002</v>
      </c>
      <c r="N88" s="447" t="s">
        <v>135</v>
      </c>
      <c r="O88" s="245">
        <f t="shared" si="16"/>
        <v>4</v>
      </c>
    </row>
    <row r="89" spans="1:15" s="11" customFormat="1" ht="14.25">
      <c r="A89" s="341" t="s">
        <v>6</v>
      </c>
      <c r="B89" s="308" t="s">
        <v>1965</v>
      </c>
      <c r="C89" s="459" t="s">
        <v>1398</v>
      </c>
      <c r="D89" s="455">
        <v>10</v>
      </c>
      <c r="E89" s="465">
        <v>35.24</v>
      </c>
      <c r="F89" s="465">
        <f t="shared" si="17"/>
        <v>352.4</v>
      </c>
      <c r="G89" s="465">
        <v>3.5</v>
      </c>
      <c r="H89" s="456">
        <f t="shared" si="19"/>
        <v>35</v>
      </c>
      <c r="I89" s="456">
        <f t="shared" si="20"/>
        <v>387.4</v>
      </c>
      <c r="J89" s="456">
        <f t="shared" si="18"/>
        <v>27.73</v>
      </c>
      <c r="K89" s="457">
        <f t="shared" si="21"/>
        <v>107.43</v>
      </c>
      <c r="L89" s="434">
        <f t="shared" si="22"/>
        <v>494.83</v>
      </c>
      <c r="M89" s="458">
        <f t="shared" si="23"/>
        <v>0.0005</v>
      </c>
      <c r="N89" s="447" t="s">
        <v>135</v>
      </c>
      <c r="O89" s="245">
        <f t="shared" si="16"/>
        <v>4</v>
      </c>
    </row>
    <row r="90" spans="1:15" s="11" customFormat="1" ht="14.25">
      <c r="A90" s="341" t="s">
        <v>72</v>
      </c>
      <c r="B90" s="308" t="s">
        <v>5</v>
      </c>
      <c r="C90" s="459" t="s">
        <v>1398</v>
      </c>
      <c r="D90" s="455">
        <v>3</v>
      </c>
      <c r="E90" s="465">
        <v>14.1</v>
      </c>
      <c r="F90" s="465">
        <f t="shared" si="17"/>
        <v>42.3</v>
      </c>
      <c r="G90" s="465">
        <v>3.5</v>
      </c>
      <c r="H90" s="456">
        <f t="shared" si="19"/>
        <v>10.5</v>
      </c>
      <c r="I90" s="456">
        <f t="shared" si="20"/>
        <v>52.8</v>
      </c>
      <c r="J90" s="456">
        <f t="shared" si="18"/>
        <v>27.73</v>
      </c>
      <c r="K90" s="457">
        <f t="shared" si="21"/>
        <v>14.64</v>
      </c>
      <c r="L90" s="434">
        <f t="shared" si="22"/>
        <v>67.44</v>
      </c>
      <c r="M90" s="458">
        <f t="shared" si="23"/>
        <v>0.0001</v>
      </c>
      <c r="N90" s="447" t="s">
        <v>135</v>
      </c>
      <c r="O90" s="245">
        <f t="shared" si="16"/>
        <v>4</v>
      </c>
    </row>
    <row r="91" spans="1:15" s="11" customFormat="1" ht="14.25">
      <c r="A91" s="341" t="s">
        <v>97</v>
      </c>
      <c r="B91" s="308" t="s">
        <v>99</v>
      </c>
      <c r="C91" s="467" t="s">
        <v>1414</v>
      </c>
      <c r="D91" s="455">
        <v>2</v>
      </c>
      <c r="E91" s="465">
        <v>51.78</v>
      </c>
      <c r="F91" s="465">
        <f t="shared" si="17"/>
        <v>103.56</v>
      </c>
      <c r="G91" s="465">
        <v>0</v>
      </c>
      <c r="H91" s="456">
        <f t="shared" si="19"/>
        <v>0</v>
      </c>
      <c r="I91" s="456">
        <f t="shared" si="20"/>
        <v>103.56</v>
      </c>
      <c r="J91" s="456">
        <f t="shared" si="18"/>
        <v>27.73</v>
      </c>
      <c r="K91" s="457">
        <f t="shared" si="21"/>
        <v>28.72</v>
      </c>
      <c r="L91" s="434">
        <f t="shared" si="22"/>
        <v>132.28</v>
      </c>
      <c r="M91" s="458">
        <f t="shared" si="23"/>
        <v>0.0001</v>
      </c>
      <c r="N91" s="447" t="s">
        <v>135</v>
      </c>
      <c r="O91" s="245">
        <f t="shared" si="16"/>
        <v>4</v>
      </c>
    </row>
    <row r="92" spans="1:15" s="11" customFormat="1" ht="14.25">
      <c r="A92" s="341" t="s">
        <v>98</v>
      </c>
      <c r="B92" s="308" t="s">
        <v>100</v>
      </c>
      <c r="C92" s="467" t="s">
        <v>1414</v>
      </c>
      <c r="D92" s="455">
        <v>2</v>
      </c>
      <c r="E92" s="465">
        <v>25.89</v>
      </c>
      <c r="F92" s="465">
        <f t="shared" si="17"/>
        <v>51.78</v>
      </c>
      <c r="G92" s="465">
        <v>0</v>
      </c>
      <c r="H92" s="456">
        <f t="shared" si="19"/>
        <v>0</v>
      </c>
      <c r="I92" s="456">
        <f t="shared" si="20"/>
        <v>51.78</v>
      </c>
      <c r="J92" s="456">
        <f t="shared" si="18"/>
        <v>27.73</v>
      </c>
      <c r="K92" s="457">
        <f t="shared" si="21"/>
        <v>14.36</v>
      </c>
      <c r="L92" s="434">
        <f t="shared" si="22"/>
        <v>66.14</v>
      </c>
      <c r="M92" s="458">
        <f t="shared" si="23"/>
        <v>0.0001</v>
      </c>
      <c r="N92" s="447" t="s">
        <v>135</v>
      </c>
      <c r="O92" s="245">
        <f t="shared" si="16"/>
        <v>4</v>
      </c>
    </row>
    <row r="93" spans="1:15" s="11" customFormat="1" ht="14.25">
      <c r="A93" s="341" t="s">
        <v>103</v>
      </c>
      <c r="B93" s="308" t="s">
        <v>101</v>
      </c>
      <c r="C93" s="467" t="s">
        <v>1414</v>
      </c>
      <c r="D93" s="455">
        <v>2</v>
      </c>
      <c r="E93" s="465">
        <v>82.41</v>
      </c>
      <c r="F93" s="465">
        <f t="shared" si="17"/>
        <v>164.82</v>
      </c>
      <c r="G93" s="468">
        <v>18.05</v>
      </c>
      <c r="H93" s="456">
        <f t="shared" si="19"/>
        <v>36.1</v>
      </c>
      <c r="I93" s="456">
        <f t="shared" si="20"/>
        <v>200.92</v>
      </c>
      <c r="J93" s="456">
        <f t="shared" si="18"/>
        <v>27.73</v>
      </c>
      <c r="K93" s="457">
        <f t="shared" si="21"/>
        <v>55.72</v>
      </c>
      <c r="L93" s="434">
        <f t="shared" si="22"/>
        <v>256.64</v>
      </c>
      <c r="M93" s="458">
        <f t="shared" si="23"/>
        <v>0.0003</v>
      </c>
      <c r="N93" s="447" t="s">
        <v>135</v>
      </c>
      <c r="O93" s="245">
        <f t="shared" si="16"/>
        <v>4</v>
      </c>
    </row>
    <row r="94" spans="1:15" s="11" customFormat="1" ht="14.25">
      <c r="A94" s="341" t="s">
        <v>104</v>
      </c>
      <c r="B94" s="308" t="s">
        <v>102</v>
      </c>
      <c r="C94" s="467" t="s">
        <v>1414</v>
      </c>
      <c r="D94" s="455">
        <v>2</v>
      </c>
      <c r="E94" s="465">
        <v>44.73</v>
      </c>
      <c r="F94" s="465">
        <f t="shared" si="17"/>
        <v>89.46</v>
      </c>
      <c r="G94" s="468">
        <v>5</v>
      </c>
      <c r="H94" s="456">
        <f t="shared" si="19"/>
        <v>10</v>
      </c>
      <c r="I94" s="456">
        <f t="shared" si="20"/>
        <v>99.46</v>
      </c>
      <c r="J94" s="456">
        <f t="shared" si="18"/>
        <v>27.73</v>
      </c>
      <c r="K94" s="457">
        <f t="shared" si="21"/>
        <v>27.58</v>
      </c>
      <c r="L94" s="434">
        <f t="shared" si="22"/>
        <v>127.04</v>
      </c>
      <c r="M94" s="458">
        <f t="shared" si="23"/>
        <v>0.0001</v>
      </c>
      <c r="N94" s="447" t="s">
        <v>135</v>
      </c>
      <c r="O94" s="245">
        <f t="shared" si="16"/>
        <v>4</v>
      </c>
    </row>
    <row r="95" spans="1:15" s="8" customFormat="1" ht="14.25">
      <c r="A95" s="334">
        <v>3</v>
      </c>
      <c r="B95" s="45" t="s">
        <v>1953</v>
      </c>
      <c r="C95" s="335"/>
      <c r="D95" s="391"/>
      <c r="E95" s="410"/>
      <c r="F95" s="410"/>
      <c r="G95" s="410"/>
      <c r="H95" s="410"/>
      <c r="I95" s="410"/>
      <c r="J95" s="410"/>
      <c r="K95" s="391"/>
      <c r="L95" s="391"/>
      <c r="M95" s="398"/>
      <c r="N95" s="355"/>
      <c r="O95" s="245">
        <f t="shared" si="16"/>
        <v>1</v>
      </c>
    </row>
    <row r="96" spans="1:15" s="11" customFormat="1" ht="38.25">
      <c r="A96" s="341" t="s">
        <v>1364</v>
      </c>
      <c r="B96" s="308" t="s">
        <v>723</v>
      </c>
      <c r="C96" s="467" t="s">
        <v>1531</v>
      </c>
      <c r="D96" s="455">
        <v>10</v>
      </c>
      <c r="E96" s="465">
        <v>69.95</v>
      </c>
      <c r="F96" s="465">
        <f t="shared" si="17"/>
        <v>699.5</v>
      </c>
      <c r="G96" s="465">
        <v>0.94</v>
      </c>
      <c r="H96" s="456">
        <f t="shared" si="19"/>
        <v>9.4</v>
      </c>
      <c r="I96" s="456">
        <f t="shared" si="20"/>
        <v>708.9</v>
      </c>
      <c r="J96" s="456">
        <f t="shared" si="18"/>
        <v>27.73</v>
      </c>
      <c r="K96" s="457">
        <f t="shared" si="21"/>
        <v>196.58</v>
      </c>
      <c r="L96" s="434">
        <f t="shared" si="22"/>
        <v>905.48</v>
      </c>
      <c r="M96" s="458">
        <f>L96/$C$654</f>
        <v>0.0009</v>
      </c>
      <c r="N96" s="447" t="s">
        <v>197</v>
      </c>
      <c r="O96" s="245">
        <f t="shared" si="16"/>
        <v>3</v>
      </c>
    </row>
    <row r="97" spans="1:15" s="8" customFormat="1" ht="14.25">
      <c r="A97" s="334">
        <v>4</v>
      </c>
      <c r="B97" s="45" t="s">
        <v>1940</v>
      </c>
      <c r="C97" s="335"/>
      <c r="D97" s="391"/>
      <c r="E97" s="410"/>
      <c r="F97" s="410"/>
      <c r="G97" s="410"/>
      <c r="H97" s="410"/>
      <c r="I97" s="410"/>
      <c r="J97" s="410"/>
      <c r="K97" s="391"/>
      <c r="L97" s="391"/>
      <c r="M97" s="398"/>
      <c r="N97" s="355"/>
      <c r="O97" s="245">
        <f aca="true" t="shared" si="24" ref="O97:O137">LEN(A97)</f>
        <v>1</v>
      </c>
    </row>
    <row r="98" spans="1:15" s="11" customFormat="1" ht="38.25">
      <c r="A98" s="469" t="s">
        <v>1365</v>
      </c>
      <c r="B98" s="308" t="s">
        <v>726</v>
      </c>
      <c r="C98" s="459" t="s">
        <v>1529</v>
      </c>
      <c r="D98" s="455">
        <v>400</v>
      </c>
      <c r="E98" s="465">
        <v>2.66</v>
      </c>
      <c r="F98" s="465">
        <f t="shared" si="17"/>
        <v>1064</v>
      </c>
      <c r="G98" s="465">
        <v>4.62</v>
      </c>
      <c r="H98" s="456">
        <f t="shared" si="19"/>
        <v>1848</v>
      </c>
      <c r="I98" s="456">
        <f t="shared" si="20"/>
        <v>2912</v>
      </c>
      <c r="J98" s="456">
        <f t="shared" si="18"/>
        <v>27.73</v>
      </c>
      <c r="K98" s="457">
        <f t="shared" si="21"/>
        <v>807.5</v>
      </c>
      <c r="L98" s="434">
        <f t="shared" si="22"/>
        <v>3719.5</v>
      </c>
      <c r="M98" s="458">
        <f>L98/$C$654</f>
        <v>0.0037</v>
      </c>
      <c r="N98" s="447" t="s">
        <v>198</v>
      </c>
      <c r="O98" s="245">
        <f t="shared" si="24"/>
        <v>3</v>
      </c>
    </row>
    <row r="99" spans="1:15" s="11" customFormat="1" ht="38.25">
      <c r="A99" s="469" t="s">
        <v>1986</v>
      </c>
      <c r="B99" s="308" t="s">
        <v>1530</v>
      </c>
      <c r="C99" s="459" t="s">
        <v>1531</v>
      </c>
      <c r="D99" s="455">
        <v>1.5</v>
      </c>
      <c r="E99" s="465">
        <v>628.84</v>
      </c>
      <c r="F99" s="465">
        <f t="shared" si="17"/>
        <v>943.26</v>
      </c>
      <c r="G99" s="465">
        <v>1073.08</v>
      </c>
      <c r="H99" s="456">
        <f t="shared" si="19"/>
        <v>1609.62</v>
      </c>
      <c r="I99" s="456">
        <f t="shared" si="20"/>
        <v>2552.88</v>
      </c>
      <c r="J99" s="456">
        <f t="shared" si="18"/>
        <v>27.73</v>
      </c>
      <c r="K99" s="457">
        <f t="shared" si="21"/>
        <v>707.91</v>
      </c>
      <c r="L99" s="434">
        <f t="shared" si="22"/>
        <v>3260.79</v>
      </c>
      <c r="M99" s="458">
        <f>L99/$C$654</f>
        <v>0.0033</v>
      </c>
      <c r="N99" s="447" t="s">
        <v>264</v>
      </c>
      <c r="O99" s="245">
        <f t="shared" si="24"/>
        <v>3</v>
      </c>
    </row>
    <row r="100" spans="1:15" s="11" customFormat="1" ht="14.25">
      <c r="A100" s="469" t="s">
        <v>808</v>
      </c>
      <c r="B100" s="308" t="s">
        <v>78</v>
      </c>
      <c r="C100" s="459" t="s">
        <v>1397</v>
      </c>
      <c r="D100" s="455">
        <v>10</v>
      </c>
      <c r="E100" s="465">
        <v>15</v>
      </c>
      <c r="F100" s="465">
        <f t="shared" si="17"/>
        <v>150</v>
      </c>
      <c r="G100" s="465">
        <v>137</v>
      </c>
      <c r="H100" s="456">
        <f t="shared" si="19"/>
        <v>1370</v>
      </c>
      <c r="I100" s="456">
        <f t="shared" si="20"/>
        <v>1520</v>
      </c>
      <c r="J100" s="456">
        <f t="shared" si="18"/>
        <v>27.73</v>
      </c>
      <c r="K100" s="457">
        <f t="shared" si="21"/>
        <v>421.5</v>
      </c>
      <c r="L100" s="434">
        <f t="shared" si="22"/>
        <v>1941.5</v>
      </c>
      <c r="M100" s="458">
        <f>L100/$C$654</f>
        <v>0.0019</v>
      </c>
      <c r="N100" s="447" t="s">
        <v>199</v>
      </c>
      <c r="O100" s="245">
        <f t="shared" si="24"/>
        <v>3</v>
      </c>
    </row>
    <row r="101" spans="1:15" s="8" customFormat="1" ht="14.25">
      <c r="A101" s="334">
        <v>5</v>
      </c>
      <c r="B101" s="45" t="s">
        <v>1532</v>
      </c>
      <c r="C101" s="335"/>
      <c r="D101" s="391"/>
      <c r="E101" s="410"/>
      <c r="F101" s="410"/>
      <c r="G101" s="410"/>
      <c r="H101" s="410"/>
      <c r="I101" s="410"/>
      <c r="J101" s="410"/>
      <c r="K101" s="391"/>
      <c r="L101" s="391"/>
      <c r="M101" s="398"/>
      <c r="N101" s="355"/>
      <c r="O101" s="245">
        <f t="shared" si="24"/>
        <v>1</v>
      </c>
    </row>
    <row r="102" spans="1:15" s="11" customFormat="1" ht="25.5">
      <c r="A102" s="341" t="s">
        <v>1403</v>
      </c>
      <c r="B102" s="308" t="s">
        <v>407</v>
      </c>
      <c r="C102" s="459" t="s">
        <v>1399</v>
      </c>
      <c r="D102" s="455">
        <v>3</v>
      </c>
      <c r="E102" s="465">
        <v>94.2</v>
      </c>
      <c r="F102" s="465">
        <f t="shared" si="17"/>
        <v>282.6</v>
      </c>
      <c r="G102" s="465">
        <v>72.51</v>
      </c>
      <c r="H102" s="456">
        <f t="shared" si="19"/>
        <v>217.53</v>
      </c>
      <c r="I102" s="456">
        <f t="shared" si="20"/>
        <v>500.13</v>
      </c>
      <c r="J102" s="456">
        <f t="shared" si="18"/>
        <v>27.73</v>
      </c>
      <c r="K102" s="457">
        <f t="shared" si="21"/>
        <v>138.69</v>
      </c>
      <c r="L102" s="434">
        <f t="shared" si="22"/>
        <v>638.82</v>
      </c>
      <c r="M102" s="458">
        <f>L102/$C$654</f>
        <v>0.0006</v>
      </c>
      <c r="N102" s="447" t="s">
        <v>265</v>
      </c>
      <c r="O102" s="245">
        <f t="shared" si="24"/>
        <v>3</v>
      </c>
    </row>
    <row r="103" spans="1:15" s="8" customFormat="1" ht="14.25">
      <c r="A103" s="334">
        <v>6</v>
      </c>
      <c r="B103" s="45" t="s">
        <v>1402</v>
      </c>
      <c r="C103" s="335"/>
      <c r="D103" s="391"/>
      <c r="E103" s="410"/>
      <c r="F103" s="410"/>
      <c r="G103" s="410"/>
      <c r="H103" s="410"/>
      <c r="I103" s="410"/>
      <c r="J103" s="410"/>
      <c r="K103" s="391"/>
      <c r="L103" s="391"/>
      <c r="M103" s="398"/>
      <c r="N103" s="355"/>
      <c r="O103" s="245">
        <f t="shared" si="24"/>
        <v>1</v>
      </c>
    </row>
    <row r="104" spans="1:15" s="11" customFormat="1" ht="14.25">
      <c r="A104" s="341" t="s">
        <v>1409</v>
      </c>
      <c r="B104" s="308" t="s">
        <v>1448</v>
      </c>
      <c r="C104" s="459" t="s">
        <v>1397</v>
      </c>
      <c r="D104" s="455">
        <v>2</v>
      </c>
      <c r="E104" s="465">
        <v>81.03</v>
      </c>
      <c r="F104" s="465">
        <f t="shared" si="17"/>
        <v>162.06</v>
      </c>
      <c r="G104" s="465">
        <v>566.29</v>
      </c>
      <c r="H104" s="456">
        <f t="shared" si="19"/>
        <v>1132.58</v>
      </c>
      <c r="I104" s="456">
        <f t="shared" si="20"/>
        <v>1294.64</v>
      </c>
      <c r="J104" s="456">
        <f t="shared" si="18"/>
        <v>27.73</v>
      </c>
      <c r="K104" s="457">
        <f t="shared" si="21"/>
        <v>359</v>
      </c>
      <c r="L104" s="434">
        <f t="shared" si="22"/>
        <v>1653.64</v>
      </c>
      <c r="M104" s="458">
        <f aca="true" t="shared" si="25" ref="M104:M115">L104/$C$654</f>
        <v>0.0017</v>
      </c>
      <c r="N104" s="447" t="s">
        <v>200</v>
      </c>
      <c r="O104" s="245">
        <f t="shared" si="24"/>
        <v>3</v>
      </c>
    </row>
    <row r="105" spans="1:15" s="11" customFormat="1" ht="14.25">
      <c r="A105" s="341" t="s">
        <v>1410</v>
      </c>
      <c r="B105" s="365" t="s">
        <v>183</v>
      </c>
      <c r="C105" s="459" t="s">
        <v>1397</v>
      </c>
      <c r="D105" s="455">
        <v>150</v>
      </c>
      <c r="E105" s="465">
        <v>6.5</v>
      </c>
      <c r="F105" s="465">
        <f t="shared" si="17"/>
        <v>975</v>
      </c>
      <c r="G105" s="465">
        <v>50</v>
      </c>
      <c r="H105" s="456">
        <f t="shared" si="19"/>
        <v>7500</v>
      </c>
      <c r="I105" s="456">
        <f t="shared" si="20"/>
        <v>8475</v>
      </c>
      <c r="J105" s="456">
        <f t="shared" si="18"/>
        <v>27.73</v>
      </c>
      <c r="K105" s="457">
        <f t="shared" si="21"/>
        <v>2350.12</v>
      </c>
      <c r="L105" s="434">
        <f t="shared" si="22"/>
        <v>10825.12</v>
      </c>
      <c r="M105" s="458">
        <f t="shared" si="25"/>
        <v>0.0108</v>
      </c>
      <c r="N105" s="447" t="s">
        <v>186</v>
      </c>
      <c r="O105" s="245">
        <f t="shared" si="24"/>
        <v>3</v>
      </c>
    </row>
    <row r="106" spans="1:15" s="11" customFormat="1" ht="14.25">
      <c r="A106" s="341" t="s">
        <v>1411</v>
      </c>
      <c r="B106" s="365" t="s">
        <v>184</v>
      </c>
      <c r="C106" s="459" t="s">
        <v>1397</v>
      </c>
      <c r="D106" s="455">
        <v>120</v>
      </c>
      <c r="E106" s="465">
        <v>6.5</v>
      </c>
      <c r="F106" s="465">
        <f t="shared" si="17"/>
        <v>780</v>
      </c>
      <c r="G106" s="465">
        <v>85</v>
      </c>
      <c r="H106" s="456">
        <f t="shared" si="19"/>
        <v>10200</v>
      </c>
      <c r="I106" s="456">
        <f t="shared" si="20"/>
        <v>10980</v>
      </c>
      <c r="J106" s="456">
        <f t="shared" si="18"/>
        <v>27.73</v>
      </c>
      <c r="K106" s="457">
        <f t="shared" si="21"/>
        <v>3044.75</v>
      </c>
      <c r="L106" s="434">
        <f t="shared" si="22"/>
        <v>14024.75</v>
      </c>
      <c r="M106" s="458">
        <f t="shared" si="25"/>
        <v>0.014</v>
      </c>
      <c r="N106" s="447" t="s">
        <v>187</v>
      </c>
      <c r="O106" s="245">
        <f t="shared" si="24"/>
        <v>3</v>
      </c>
    </row>
    <row r="107" spans="1:15" s="11" customFormat="1" ht="14.25">
      <c r="A107" s="341" t="s">
        <v>1412</v>
      </c>
      <c r="B107" s="365" t="s">
        <v>185</v>
      </c>
      <c r="C107" s="459" t="s">
        <v>1397</v>
      </c>
      <c r="D107" s="455">
        <v>2</v>
      </c>
      <c r="E107" s="465">
        <v>1.05</v>
      </c>
      <c r="F107" s="465">
        <f t="shared" si="17"/>
        <v>2.1</v>
      </c>
      <c r="G107" s="465">
        <v>15.96</v>
      </c>
      <c r="H107" s="456">
        <f t="shared" si="19"/>
        <v>31.92</v>
      </c>
      <c r="I107" s="456">
        <f t="shared" si="20"/>
        <v>34.02</v>
      </c>
      <c r="J107" s="456">
        <f t="shared" si="18"/>
        <v>27.73</v>
      </c>
      <c r="K107" s="457">
        <f t="shared" si="21"/>
        <v>9.43</v>
      </c>
      <c r="L107" s="434">
        <f t="shared" si="22"/>
        <v>43.45</v>
      </c>
      <c r="M107" s="458">
        <f t="shared" si="25"/>
        <v>0</v>
      </c>
      <c r="N107" s="447" t="s">
        <v>188</v>
      </c>
      <c r="O107" s="245">
        <f t="shared" si="24"/>
        <v>3</v>
      </c>
    </row>
    <row r="108" spans="1:15" s="11" customFormat="1" ht="14.25">
      <c r="A108" s="341" t="s">
        <v>1366</v>
      </c>
      <c r="B108" s="308" t="s">
        <v>725</v>
      </c>
      <c r="C108" s="459" t="s">
        <v>1397</v>
      </c>
      <c r="D108" s="455">
        <v>15</v>
      </c>
      <c r="E108" s="465">
        <v>25</v>
      </c>
      <c r="F108" s="465">
        <f t="shared" si="17"/>
        <v>375</v>
      </c>
      <c r="G108" s="465">
        <v>375</v>
      </c>
      <c r="H108" s="456">
        <f t="shared" si="19"/>
        <v>5625</v>
      </c>
      <c r="I108" s="456">
        <f t="shared" si="20"/>
        <v>6000</v>
      </c>
      <c r="J108" s="456">
        <f t="shared" si="18"/>
        <v>27.73</v>
      </c>
      <c r="K108" s="457">
        <f t="shared" si="21"/>
        <v>1663.8</v>
      </c>
      <c r="L108" s="434">
        <f t="shared" si="22"/>
        <v>7663.8</v>
      </c>
      <c r="M108" s="458">
        <f t="shared" si="25"/>
        <v>0.0077</v>
      </c>
      <c r="N108" s="447" t="s">
        <v>218</v>
      </c>
      <c r="O108" s="245">
        <f t="shared" si="24"/>
        <v>3</v>
      </c>
    </row>
    <row r="109" spans="1:15" s="11" customFormat="1" ht="14.25">
      <c r="A109" s="341" t="s">
        <v>1367</v>
      </c>
      <c r="B109" s="308" t="s">
        <v>1473</v>
      </c>
      <c r="C109" s="459" t="s">
        <v>1397</v>
      </c>
      <c r="D109" s="455">
        <v>40</v>
      </c>
      <c r="E109" s="465">
        <v>9</v>
      </c>
      <c r="F109" s="465">
        <f t="shared" si="17"/>
        <v>360</v>
      </c>
      <c r="G109" s="465">
        <v>60</v>
      </c>
      <c r="H109" s="456">
        <f t="shared" si="19"/>
        <v>2400</v>
      </c>
      <c r="I109" s="456">
        <f t="shared" si="20"/>
        <v>2760</v>
      </c>
      <c r="J109" s="456">
        <f t="shared" si="18"/>
        <v>27.73</v>
      </c>
      <c r="K109" s="457">
        <f t="shared" si="21"/>
        <v>765.35</v>
      </c>
      <c r="L109" s="434">
        <f t="shared" si="22"/>
        <v>3525.35</v>
      </c>
      <c r="M109" s="458">
        <f t="shared" si="25"/>
        <v>0.0035</v>
      </c>
      <c r="N109" s="447" t="s">
        <v>189</v>
      </c>
      <c r="O109" s="245">
        <f t="shared" si="24"/>
        <v>3</v>
      </c>
    </row>
    <row r="110" spans="1:15" s="11" customFormat="1" ht="14.25">
      <c r="A110" s="341" t="s">
        <v>1368</v>
      </c>
      <c r="B110" s="308" t="s">
        <v>1490</v>
      </c>
      <c r="C110" s="459" t="s">
        <v>1397</v>
      </c>
      <c r="D110" s="455">
        <v>20</v>
      </c>
      <c r="E110" s="465">
        <v>14.41</v>
      </c>
      <c r="F110" s="465">
        <f t="shared" si="17"/>
        <v>288.2</v>
      </c>
      <c r="G110" s="465">
        <v>76.83</v>
      </c>
      <c r="H110" s="456">
        <f t="shared" si="19"/>
        <v>1536.6</v>
      </c>
      <c r="I110" s="456">
        <f t="shared" si="20"/>
        <v>1824.8</v>
      </c>
      <c r="J110" s="456">
        <f t="shared" si="18"/>
        <v>27.73</v>
      </c>
      <c r="K110" s="457">
        <f t="shared" si="21"/>
        <v>506.02</v>
      </c>
      <c r="L110" s="434">
        <f t="shared" si="22"/>
        <v>2330.82</v>
      </c>
      <c r="M110" s="458">
        <f t="shared" si="25"/>
        <v>0.0023</v>
      </c>
      <c r="N110" s="447" t="s">
        <v>404</v>
      </c>
      <c r="O110" s="245">
        <f t="shared" si="24"/>
        <v>3</v>
      </c>
    </row>
    <row r="111" spans="1:15" s="11" customFormat="1" ht="14.25">
      <c r="A111" s="341" t="s">
        <v>1369</v>
      </c>
      <c r="B111" s="308" t="s">
        <v>1462</v>
      </c>
      <c r="C111" s="459" t="s">
        <v>1397</v>
      </c>
      <c r="D111" s="455">
        <v>5</v>
      </c>
      <c r="E111" s="465">
        <v>60.25</v>
      </c>
      <c r="F111" s="465">
        <f t="shared" si="17"/>
        <v>301.25</v>
      </c>
      <c r="G111" s="465">
        <v>30.81</v>
      </c>
      <c r="H111" s="456">
        <f t="shared" si="19"/>
        <v>154.05</v>
      </c>
      <c r="I111" s="456">
        <f t="shared" si="20"/>
        <v>455.3</v>
      </c>
      <c r="J111" s="456">
        <f t="shared" si="18"/>
        <v>27.73</v>
      </c>
      <c r="K111" s="457">
        <f t="shared" si="21"/>
        <v>126.25</v>
      </c>
      <c r="L111" s="434">
        <f t="shared" si="22"/>
        <v>581.55</v>
      </c>
      <c r="M111" s="458">
        <f t="shared" si="25"/>
        <v>0.0006</v>
      </c>
      <c r="N111" s="447" t="s">
        <v>204</v>
      </c>
      <c r="O111" s="245">
        <f t="shared" si="24"/>
        <v>3</v>
      </c>
    </row>
    <row r="112" spans="1:15" s="11" customFormat="1" ht="14.25">
      <c r="A112" s="341" t="s">
        <v>1987</v>
      </c>
      <c r="B112" s="308" t="s">
        <v>810</v>
      </c>
      <c r="C112" s="459" t="s">
        <v>1397</v>
      </c>
      <c r="D112" s="455">
        <v>5</v>
      </c>
      <c r="E112" s="465">
        <v>48.06</v>
      </c>
      <c r="F112" s="465">
        <f t="shared" si="17"/>
        <v>240.3</v>
      </c>
      <c r="G112" s="465">
        <v>22.16</v>
      </c>
      <c r="H112" s="456">
        <f t="shared" si="19"/>
        <v>110.8</v>
      </c>
      <c r="I112" s="456">
        <f t="shared" si="20"/>
        <v>351.1</v>
      </c>
      <c r="J112" s="456">
        <f t="shared" si="18"/>
        <v>27.73</v>
      </c>
      <c r="K112" s="457">
        <f t="shared" si="21"/>
        <v>97.36</v>
      </c>
      <c r="L112" s="434">
        <f t="shared" si="22"/>
        <v>448.46</v>
      </c>
      <c r="M112" s="458">
        <f t="shared" si="25"/>
        <v>0.0004</v>
      </c>
      <c r="N112" s="447" t="s">
        <v>203</v>
      </c>
      <c r="O112" s="245">
        <f t="shared" si="24"/>
        <v>3</v>
      </c>
    </row>
    <row r="113" spans="1:15" s="11" customFormat="1" ht="14.25">
      <c r="A113" s="341" t="s">
        <v>1988</v>
      </c>
      <c r="B113" s="308" t="s">
        <v>1487</v>
      </c>
      <c r="C113" s="459" t="s">
        <v>1397</v>
      </c>
      <c r="D113" s="455">
        <v>3</v>
      </c>
      <c r="E113" s="465">
        <v>71.72</v>
      </c>
      <c r="F113" s="465">
        <f t="shared" si="17"/>
        <v>215.16</v>
      </c>
      <c r="G113" s="465">
        <v>99.24</v>
      </c>
      <c r="H113" s="456">
        <f t="shared" si="19"/>
        <v>297.72</v>
      </c>
      <c r="I113" s="456">
        <f t="shared" si="20"/>
        <v>512.88</v>
      </c>
      <c r="J113" s="456">
        <f t="shared" si="18"/>
        <v>27.73</v>
      </c>
      <c r="K113" s="457">
        <f t="shared" si="21"/>
        <v>142.22</v>
      </c>
      <c r="L113" s="434">
        <f t="shared" si="22"/>
        <v>655.1</v>
      </c>
      <c r="M113" s="458">
        <f t="shared" si="25"/>
        <v>0.0007</v>
      </c>
      <c r="N113" s="447" t="s">
        <v>202</v>
      </c>
      <c r="O113" s="245">
        <f t="shared" si="24"/>
        <v>4</v>
      </c>
    </row>
    <row r="114" spans="1:15" s="11" customFormat="1" ht="14.25">
      <c r="A114" s="341" t="s">
        <v>1989</v>
      </c>
      <c r="B114" s="308" t="s">
        <v>1488</v>
      </c>
      <c r="C114" s="459" t="s">
        <v>1397</v>
      </c>
      <c r="D114" s="455">
        <v>3</v>
      </c>
      <c r="E114" s="465">
        <v>35.25</v>
      </c>
      <c r="F114" s="465">
        <f t="shared" si="17"/>
        <v>105.75</v>
      </c>
      <c r="G114" s="465">
        <v>37.33</v>
      </c>
      <c r="H114" s="456">
        <f t="shared" si="19"/>
        <v>111.99</v>
      </c>
      <c r="I114" s="456">
        <f t="shared" si="20"/>
        <v>217.74</v>
      </c>
      <c r="J114" s="456">
        <f t="shared" si="18"/>
        <v>27.73</v>
      </c>
      <c r="K114" s="457">
        <f t="shared" si="21"/>
        <v>60.38</v>
      </c>
      <c r="L114" s="434">
        <f t="shared" si="22"/>
        <v>278.12</v>
      </c>
      <c r="M114" s="458">
        <f t="shared" si="25"/>
        <v>0.0003</v>
      </c>
      <c r="N114" s="447" t="s">
        <v>201</v>
      </c>
      <c r="O114" s="245">
        <f t="shared" si="24"/>
        <v>4</v>
      </c>
    </row>
    <row r="115" spans="1:15" s="11" customFormat="1" ht="14.25">
      <c r="A115" s="341" t="s">
        <v>1990</v>
      </c>
      <c r="B115" s="308" t="s">
        <v>1954</v>
      </c>
      <c r="C115" s="459" t="s">
        <v>1397</v>
      </c>
      <c r="D115" s="455">
        <v>3</v>
      </c>
      <c r="E115" s="465">
        <v>10.02</v>
      </c>
      <c r="F115" s="465">
        <f t="shared" si="17"/>
        <v>30.06</v>
      </c>
      <c r="G115" s="465">
        <v>300</v>
      </c>
      <c r="H115" s="456">
        <f t="shared" si="19"/>
        <v>900</v>
      </c>
      <c r="I115" s="456">
        <f t="shared" si="20"/>
        <v>930.06</v>
      </c>
      <c r="J115" s="456">
        <f t="shared" si="18"/>
        <v>27.73</v>
      </c>
      <c r="K115" s="457">
        <f t="shared" si="21"/>
        <v>257.91</v>
      </c>
      <c r="L115" s="434">
        <f t="shared" si="22"/>
        <v>1187.97</v>
      </c>
      <c r="M115" s="458">
        <f t="shared" si="25"/>
        <v>0.0012</v>
      </c>
      <c r="N115" s="447" t="s">
        <v>178</v>
      </c>
      <c r="O115" s="245">
        <f t="shared" si="24"/>
        <v>4</v>
      </c>
    </row>
    <row r="116" spans="1:15" s="8" customFormat="1" ht="14.25">
      <c r="A116" s="334">
        <v>7</v>
      </c>
      <c r="B116" s="45" t="s">
        <v>1941</v>
      </c>
      <c r="C116" s="335"/>
      <c r="D116" s="391"/>
      <c r="E116" s="410"/>
      <c r="F116" s="410"/>
      <c r="G116" s="410"/>
      <c r="H116" s="410"/>
      <c r="I116" s="410"/>
      <c r="J116" s="410"/>
      <c r="K116" s="391"/>
      <c r="L116" s="391"/>
      <c r="M116" s="398"/>
      <c r="N116" s="355"/>
      <c r="O116" s="245">
        <f t="shared" si="24"/>
        <v>1</v>
      </c>
    </row>
    <row r="117" spans="1:15" s="11" customFormat="1" ht="14.25">
      <c r="A117" s="470" t="s">
        <v>1370</v>
      </c>
      <c r="B117" s="309" t="s">
        <v>563</v>
      </c>
      <c r="C117" s="459"/>
      <c r="D117" s="471"/>
      <c r="E117" s="472"/>
      <c r="F117" s="472"/>
      <c r="G117" s="472"/>
      <c r="H117" s="472"/>
      <c r="I117" s="472"/>
      <c r="J117" s="472"/>
      <c r="K117" s="473"/>
      <c r="L117" s="473"/>
      <c r="M117" s="474"/>
      <c r="N117" s="447"/>
      <c r="O117" s="245">
        <f t="shared" si="24"/>
        <v>3</v>
      </c>
    </row>
    <row r="118" spans="1:15" s="11" customFormat="1" ht="25.5">
      <c r="A118" s="341" t="s">
        <v>2000</v>
      </c>
      <c r="B118" s="308" t="s">
        <v>685</v>
      </c>
      <c r="C118" s="459" t="s">
        <v>1414</v>
      </c>
      <c r="D118" s="455">
        <v>6</v>
      </c>
      <c r="E118" s="465">
        <v>15</v>
      </c>
      <c r="F118" s="465">
        <f t="shared" si="17"/>
        <v>90</v>
      </c>
      <c r="G118" s="465">
        <v>254</v>
      </c>
      <c r="H118" s="456">
        <f t="shared" si="19"/>
        <v>1524</v>
      </c>
      <c r="I118" s="456">
        <f t="shared" si="20"/>
        <v>1614</v>
      </c>
      <c r="J118" s="456">
        <f t="shared" si="18"/>
        <v>27.73</v>
      </c>
      <c r="K118" s="457">
        <f t="shared" si="21"/>
        <v>447.56</v>
      </c>
      <c r="L118" s="434">
        <f t="shared" si="22"/>
        <v>2061.56</v>
      </c>
      <c r="M118" s="458">
        <f>L118/$C$654</f>
        <v>0.0021</v>
      </c>
      <c r="N118" s="447" t="s">
        <v>214</v>
      </c>
      <c r="O118" s="245">
        <f t="shared" si="24"/>
        <v>5</v>
      </c>
    </row>
    <row r="119" spans="1:15" s="11" customFormat="1" ht="25.5">
      <c r="A119" s="341" t="s">
        <v>2001</v>
      </c>
      <c r="B119" s="308" t="s">
        <v>727</v>
      </c>
      <c r="C119" s="459" t="s">
        <v>1414</v>
      </c>
      <c r="D119" s="455">
        <v>6</v>
      </c>
      <c r="E119" s="465">
        <v>15</v>
      </c>
      <c r="F119" s="465">
        <f t="shared" si="17"/>
        <v>90</v>
      </c>
      <c r="G119" s="465">
        <v>254</v>
      </c>
      <c r="H119" s="456">
        <f t="shared" si="19"/>
        <v>1524</v>
      </c>
      <c r="I119" s="456">
        <f t="shared" si="20"/>
        <v>1614</v>
      </c>
      <c r="J119" s="456">
        <f t="shared" si="18"/>
        <v>27.73</v>
      </c>
      <c r="K119" s="457">
        <f t="shared" si="21"/>
        <v>447.56</v>
      </c>
      <c r="L119" s="434">
        <f t="shared" si="22"/>
        <v>2061.56</v>
      </c>
      <c r="M119" s="458">
        <f>L119/$C$654</f>
        <v>0.0021</v>
      </c>
      <c r="N119" s="447" t="s">
        <v>215</v>
      </c>
      <c r="O119" s="245">
        <f t="shared" si="24"/>
        <v>5</v>
      </c>
    </row>
    <row r="120" spans="1:15" s="11" customFormat="1" ht="25.5">
      <c r="A120" s="341" t="s">
        <v>2002</v>
      </c>
      <c r="B120" s="308" t="s">
        <v>728</v>
      </c>
      <c r="C120" s="459" t="s">
        <v>1414</v>
      </c>
      <c r="D120" s="455">
        <v>2</v>
      </c>
      <c r="E120" s="465">
        <v>15</v>
      </c>
      <c r="F120" s="465">
        <f t="shared" si="17"/>
        <v>30</v>
      </c>
      <c r="G120" s="465">
        <v>254</v>
      </c>
      <c r="H120" s="456">
        <f t="shared" si="19"/>
        <v>508</v>
      </c>
      <c r="I120" s="456">
        <f t="shared" si="20"/>
        <v>538</v>
      </c>
      <c r="J120" s="456">
        <f t="shared" si="18"/>
        <v>27.73</v>
      </c>
      <c r="K120" s="457">
        <f t="shared" si="21"/>
        <v>149.19</v>
      </c>
      <c r="L120" s="434">
        <f t="shared" si="22"/>
        <v>687.19</v>
      </c>
      <c r="M120" s="458">
        <f>L120/$C$654</f>
        <v>0.0007</v>
      </c>
      <c r="N120" s="447" t="s">
        <v>216</v>
      </c>
      <c r="O120" s="245">
        <f t="shared" si="24"/>
        <v>5</v>
      </c>
    </row>
    <row r="121" spans="1:15" s="11" customFormat="1" ht="25.5">
      <c r="A121" s="341" t="s">
        <v>2003</v>
      </c>
      <c r="B121" s="308" t="s">
        <v>734</v>
      </c>
      <c r="C121" s="459" t="s">
        <v>1414</v>
      </c>
      <c r="D121" s="455">
        <v>2</v>
      </c>
      <c r="E121" s="465">
        <v>15</v>
      </c>
      <c r="F121" s="465">
        <f t="shared" si="17"/>
        <v>30</v>
      </c>
      <c r="G121" s="465">
        <v>455</v>
      </c>
      <c r="H121" s="456">
        <f t="shared" si="19"/>
        <v>910</v>
      </c>
      <c r="I121" s="456">
        <f t="shared" si="20"/>
        <v>940</v>
      </c>
      <c r="J121" s="456">
        <f t="shared" si="18"/>
        <v>27.73</v>
      </c>
      <c r="K121" s="457">
        <f t="shared" si="21"/>
        <v>260.66</v>
      </c>
      <c r="L121" s="434">
        <f t="shared" si="22"/>
        <v>1200.66</v>
      </c>
      <c r="M121" s="458">
        <f>L121/$C$654</f>
        <v>0.0012</v>
      </c>
      <c r="N121" s="447" t="s">
        <v>218</v>
      </c>
      <c r="O121" s="245">
        <f t="shared" si="24"/>
        <v>5</v>
      </c>
    </row>
    <row r="122" spans="1:15" s="11" customFormat="1" ht="25.5">
      <c r="A122" s="341" t="s">
        <v>2004</v>
      </c>
      <c r="B122" s="308" t="s">
        <v>729</v>
      </c>
      <c r="C122" s="459" t="s">
        <v>1414</v>
      </c>
      <c r="D122" s="455">
        <v>2</v>
      </c>
      <c r="E122" s="465">
        <v>15</v>
      </c>
      <c r="F122" s="465">
        <f t="shared" si="17"/>
        <v>30</v>
      </c>
      <c r="G122" s="465">
        <v>455</v>
      </c>
      <c r="H122" s="456">
        <f t="shared" si="19"/>
        <v>910</v>
      </c>
      <c r="I122" s="456">
        <f t="shared" si="20"/>
        <v>940</v>
      </c>
      <c r="J122" s="456">
        <f t="shared" si="18"/>
        <v>27.73</v>
      </c>
      <c r="K122" s="457">
        <f t="shared" si="21"/>
        <v>260.66</v>
      </c>
      <c r="L122" s="434">
        <f t="shared" si="22"/>
        <v>1200.66</v>
      </c>
      <c r="M122" s="458">
        <f>L122/$C$654</f>
        <v>0.0012</v>
      </c>
      <c r="N122" s="447" t="s">
        <v>218</v>
      </c>
      <c r="O122" s="245">
        <f t="shared" si="24"/>
        <v>5</v>
      </c>
    </row>
    <row r="123" spans="1:15" s="11" customFormat="1" ht="14.25">
      <c r="A123" s="475" t="s">
        <v>1371</v>
      </c>
      <c r="B123" s="309" t="s">
        <v>1943</v>
      </c>
      <c r="C123" s="459"/>
      <c r="D123" s="471"/>
      <c r="E123" s="472"/>
      <c r="F123" s="472"/>
      <c r="G123" s="472"/>
      <c r="H123" s="472"/>
      <c r="I123" s="472"/>
      <c r="J123" s="472"/>
      <c r="K123" s="473"/>
      <c r="L123" s="473"/>
      <c r="M123" s="474"/>
      <c r="N123" s="447"/>
      <c r="O123" s="245">
        <f t="shared" si="24"/>
        <v>3</v>
      </c>
    </row>
    <row r="124" spans="1:15" s="11" customFormat="1" ht="14.25">
      <c r="A124" s="341" t="s">
        <v>2005</v>
      </c>
      <c r="B124" s="308" t="s">
        <v>568</v>
      </c>
      <c r="C124" s="459" t="s">
        <v>1397</v>
      </c>
      <c r="D124" s="455">
        <v>5</v>
      </c>
      <c r="E124" s="465">
        <v>44.17</v>
      </c>
      <c r="F124" s="465">
        <f t="shared" si="17"/>
        <v>220.85</v>
      </c>
      <c r="G124" s="465">
        <v>334.41</v>
      </c>
      <c r="H124" s="456">
        <f t="shared" si="19"/>
        <v>1672.05</v>
      </c>
      <c r="I124" s="456">
        <f t="shared" si="20"/>
        <v>1892.9</v>
      </c>
      <c r="J124" s="456">
        <f t="shared" si="18"/>
        <v>27.73</v>
      </c>
      <c r="K124" s="457">
        <f t="shared" si="21"/>
        <v>524.9</v>
      </c>
      <c r="L124" s="434">
        <f t="shared" si="22"/>
        <v>2417.8</v>
      </c>
      <c r="M124" s="458">
        <f aca="true" t="shared" si="26" ref="M124:M138">L124/$C$654</f>
        <v>0.0024</v>
      </c>
      <c r="N124" s="447" t="s">
        <v>219</v>
      </c>
      <c r="O124" s="245">
        <f t="shared" si="24"/>
        <v>5</v>
      </c>
    </row>
    <row r="125" spans="1:15" s="11" customFormat="1" ht="14.25">
      <c r="A125" s="341" t="s">
        <v>2006</v>
      </c>
      <c r="B125" s="308" t="s">
        <v>570</v>
      </c>
      <c r="C125" s="459" t="s">
        <v>1397</v>
      </c>
      <c r="D125" s="455">
        <v>1</v>
      </c>
      <c r="E125" s="465">
        <v>40.39</v>
      </c>
      <c r="F125" s="465">
        <f t="shared" si="17"/>
        <v>40.39</v>
      </c>
      <c r="G125" s="465">
        <v>2142</v>
      </c>
      <c r="H125" s="456">
        <f t="shared" si="19"/>
        <v>2142</v>
      </c>
      <c r="I125" s="456">
        <f t="shared" si="20"/>
        <v>2182.39</v>
      </c>
      <c r="J125" s="456">
        <f t="shared" si="18"/>
        <v>27.73</v>
      </c>
      <c r="K125" s="457">
        <f t="shared" si="21"/>
        <v>605.18</v>
      </c>
      <c r="L125" s="434">
        <f t="shared" si="22"/>
        <v>2787.57</v>
      </c>
      <c r="M125" s="458">
        <f t="shared" si="26"/>
        <v>0.0028</v>
      </c>
      <c r="N125" s="447" t="s">
        <v>224</v>
      </c>
      <c r="O125" s="245">
        <f t="shared" si="24"/>
        <v>5</v>
      </c>
    </row>
    <row r="126" spans="1:15" s="11" customFormat="1" ht="14.25">
      <c r="A126" s="341" t="s">
        <v>2007</v>
      </c>
      <c r="B126" s="308" t="s">
        <v>1983</v>
      </c>
      <c r="C126" s="459" t="s">
        <v>1397</v>
      </c>
      <c r="D126" s="455">
        <v>2</v>
      </c>
      <c r="E126" s="465">
        <v>44.17</v>
      </c>
      <c r="F126" s="465">
        <f t="shared" si="17"/>
        <v>88.34</v>
      </c>
      <c r="G126" s="465">
        <v>335.95</v>
      </c>
      <c r="H126" s="456">
        <f t="shared" si="19"/>
        <v>671.9</v>
      </c>
      <c r="I126" s="456">
        <f t="shared" si="20"/>
        <v>760.24</v>
      </c>
      <c r="J126" s="456">
        <f t="shared" si="18"/>
        <v>27.73</v>
      </c>
      <c r="K126" s="457">
        <f t="shared" si="21"/>
        <v>210.81</v>
      </c>
      <c r="L126" s="434">
        <f t="shared" si="22"/>
        <v>971.05</v>
      </c>
      <c r="M126" s="458">
        <f t="shared" si="26"/>
        <v>0.001</v>
      </c>
      <c r="N126" s="447" t="s">
        <v>220</v>
      </c>
      <c r="O126" s="245">
        <f t="shared" si="24"/>
        <v>5</v>
      </c>
    </row>
    <row r="127" spans="1:15" s="11" customFormat="1" ht="14.25">
      <c r="A127" s="341" t="s">
        <v>2008</v>
      </c>
      <c r="B127" s="308" t="s">
        <v>571</v>
      </c>
      <c r="C127" s="459" t="s">
        <v>1397</v>
      </c>
      <c r="D127" s="455">
        <v>1</v>
      </c>
      <c r="E127" s="465">
        <v>42.25</v>
      </c>
      <c r="F127" s="465">
        <f t="shared" si="17"/>
        <v>42.25</v>
      </c>
      <c r="G127" s="465">
        <v>298.49</v>
      </c>
      <c r="H127" s="456">
        <f t="shared" si="19"/>
        <v>298.49</v>
      </c>
      <c r="I127" s="456">
        <f t="shared" si="20"/>
        <v>340.74</v>
      </c>
      <c r="J127" s="456">
        <f t="shared" si="18"/>
        <v>27.73</v>
      </c>
      <c r="K127" s="457">
        <f t="shared" si="21"/>
        <v>94.49</v>
      </c>
      <c r="L127" s="434">
        <f t="shared" si="22"/>
        <v>435.23</v>
      </c>
      <c r="M127" s="458">
        <f t="shared" si="26"/>
        <v>0.0004</v>
      </c>
      <c r="N127" s="447" t="s">
        <v>222</v>
      </c>
      <c r="O127" s="245">
        <f t="shared" si="24"/>
        <v>5</v>
      </c>
    </row>
    <row r="128" spans="1:15" s="11" customFormat="1" ht="14.25">
      <c r="A128" s="341" t="s">
        <v>2009</v>
      </c>
      <c r="B128" s="308" t="s">
        <v>1984</v>
      </c>
      <c r="C128" s="467" t="s">
        <v>1397</v>
      </c>
      <c r="D128" s="455">
        <v>5</v>
      </c>
      <c r="E128" s="465">
        <v>38.76</v>
      </c>
      <c r="F128" s="465">
        <f t="shared" si="17"/>
        <v>193.8</v>
      </c>
      <c r="G128" s="465">
        <v>335.32</v>
      </c>
      <c r="H128" s="456">
        <f t="shared" si="19"/>
        <v>1676.6</v>
      </c>
      <c r="I128" s="456">
        <f t="shared" si="20"/>
        <v>1870.4</v>
      </c>
      <c r="J128" s="456">
        <f t="shared" si="18"/>
        <v>27.73</v>
      </c>
      <c r="K128" s="457">
        <f t="shared" si="21"/>
        <v>518.66</v>
      </c>
      <c r="L128" s="434">
        <f t="shared" si="22"/>
        <v>2389.06</v>
      </c>
      <c r="M128" s="458">
        <f t="shared" si="26"/>
        <v>0.0024</v>
      </c>
      <c r="N128" s="447" t="s">
        <v>221</v>
      </c>
      <c r="O128" s="245">
        <f t="shared" si="24"/>
        <v>5</v>
      </c>
    </row>
    <row r="129" spans="1:15" s="11" customFormat="1" ht="14.25">
      <c r="A129" s="341" t="s">
        <v>2010</v>
      </c>
      <c r="B129" s="308" t="s">
        <v>572</v>
      </c>
      <c r="C129" s="459" t="s">
        <v>1397</v>
      </c>
      <c r="D129" s="455">
        <v>1</v>
      </c>
      <c r="E129" s="465">
        <v>53.43</v>
      </c>
      <c r="F129" s="465">
        <f t="shared" si="17"/>
        <v>53.43</v>
      </c>
      <c r="G129" s="465">
        <v>370.66</v>
      </c>
      <c r="H129" s="456">
        <f t="shared" si="19"/>
        <v>370.66</v>
      </c>
      <c r="I129" s="456">
        <f t="shared" si="20"/>
        <v>424.09</v>
      </c>
      <c r="J129" s="456">
        <f t="shared" si="18"/>
        <v>27.73</v>
      </c>
      <c r="K129" s="457">
        <f t="shared" si="21"/>
        <v>117.6</v>
      </c>
      <c r="L129" s="434">
        <f t="shared" si="22"/>
        <v>541.69</v>
      </c>
      <c r="M129" s="458">
        <f t="shared" si="26"/>
        <v>0.0005</v>
      </c>
      <c r="N129" s="448" t="s">
        <v>223</v>
      </c>
      <c r="O129" s="245">
        <f t="shared" si="24"/>
        <v>5</v>
      </c>
    </row>
    <row r="130" spans="1:15" s="11" customFormat="1" ht="14.25">
      <c r="A130" s="341" t="s">
        <v>2011</v>
      </c>
      <c r="B130" s="308" t="s">
        <v>567</v>
      </c>
      <c r="C130" s="459" t="s">
        <v>1397</v>
      </c>
      <c r="D130" s="455">
        <v>2</v>
      </c>
      <c r="E130" s="465">
        <v>57.62</v>
      </c>
      <c r="F130" s="465">
        <f t="shared" si="17"/>
        <v>115.24</v>
      </c>
      <c r="G130" s="465">
        <v>251.44</v>
      </c>
      <c r="H130" s="456">
        <f t="shared" si="19"/>
        <v>502.88</v>
      </c>
      <c r="I130" s="456">
        <f t="shared" si="20"/>
        <v>618.12</v>
      </c>
      <c r="J130" s="456">
        <f t="shared" si="18"/>
        <v>27.73</v>
      </c>
      <c r="K130" s="457">
        <f t="shared" si="21"/>
        <v>171.4</v>
      </c>
      <c r="L130" s="434">
        <f t="shared" si="22"/>
        <v>789.52</v>
      </c>
      <c r="M130" s="458">
        <f t="shared" si="26"/>
        <v>0.0008</v>
      </c>
      <c r="N130" s="447" t="s">
        <v>240</v>
      </c>
      <c r="O130" s="245">
        <f t="shared" si="24"/>
        <v>5</v>
      </c>
    </row>
    <row r="131" spans="1:15" s="11" customFormat="1" ht="14.25">
      <c r="A131" s="341" t="s">
        <v>2012</v>
      </c>
      <c r="B131" s="308" t="s">
        <v>569</v>
      </c>
      <c r="C131" s="459" t="s">
        <v>1397</v>
      </c>
      <c r="D131" s="455">
        <v>4</v>
      </c>
      <c r="E131" s="465">
        <v>44.17</v>
      </c>
      <c r="F131" s="465">
        <f t="shared" si="17"/>
        <v>176.68</v>
      </c>
      <c r="G131" s="465">
        <v>334.41</v>
      </c>
      <c r="H131" s="456">
        <f t="shared" si="19"/>
        <v>1337.64</v>
      </c>
      <c r="I131" s="456">
        <f t="shared" si="20"/>
        <v>1514.32</v>
      </c>
      <c r="J131" s="456">
        <f t="shared" si="18"/>
        <v>27.73</v>
      </c>
      <c r="K131" s="457">
        <f t="shared" si="21"/>
        <v>419.92</v>
      </c>
      <c r="L131" s="434">
        <f t="shared" si="22"/>
        <v>1934.24</v>
      </c>
      <c r="M131" s="458">
        <f t="shared" si="26"/>
        <v>0.0019</v>
      </c>
      <c r="N131" s="447" t="s">
        <v>232</v>
      </c>
      <c r="O131" s="245">
        <f t="shared" si="24"/>
        <v>5</v>
      </c>
    </row>
    <row r="132" spans="1:15" s="11" customFormat="1" ht="14.25">
      <c r="A132" s="341" t="s">
        <v>2013</v>
      </c>
      <c r="B132" s="308" t="s">
        <v>1985</v>
      </c>
      <c r="C132" s="459" t="s">
        <v>1397</v>
      </c>
      <c r="D132" s="455">
        <v>2</v>
      </c>
      <c r="E132" s="465">
        <v>44.17</v>
      </c>
      <c r="F132" s="465">
        <f t="shared" si="17"/>
        <v>88.34</v>
      </c>
      <c r="G132" s="465">
        <v>335.95</v>
      </c>
      <c r="H132" s="456">
        <f t="shared" si="19"/>
        <v>671.9</v>
      </c>
      <c r="I132" s="456">
        <f t="shared" si="20"/>
        <v>760.24</v>
      </c>
      <c r="J132" s="456">
        <f t="shared" si="18"/>
        <v>27.73</v>
      </c>
      <c r="K132" s="457">
        <f t="shared" si="21"/>
        <v>210.81</v>
      </c>
      <c r="L132" s="434">
        <f t="shared" si="22"/>
        <v>971.05</v>
      </c>
      <c r="M132" s="458">
        <f t="shared" si="26"/>
        <v>0.001</v>
      </c>
      <c r="N132" s="447" t="s">
        <v>220</v>
      </c>
      <c r="O132" s="245">
        <f t="shared" si="24"/>
        <v>5</v>
      </c>
    </row>
    <row r="133" spans="1:15" s="11" customFormat="1" ht="14.25">
      <c r="A133" s="341" t="s">
        <v>2014</v>
      </c>
      <c r="B133" s="308" t="s">
        <v>565</v>
      </c>
      <c r="C133" s="459" t="s">
        <v>1397</v>
      </c>
      <c r="D133" s="455">
        <v>4</v>
      </c>
      <c r="E133" s="465">
        <v>38.76</v>
      </c>
      <c r="F133" s="465">
        <f t="shared" si="17"/>
        <v>155.04</v>
      </c>
      <c r="G133" s="465">
        <v>335.32</v>
      </c>
      <c r="H133" s="456">
        <f t="shared" si="19"/>
        <v>1341.28</v>
      </c>
      <c r="I133" s="456">
        <f t="shared" si="20"/>
        <v>1496.32</v>
      </c>
      <c r="J133" s="456">
        <f t="shared" si="18"/>
        <v>27.73</v>
      </c>
      <c r="K133" s="457">
        <f t="shared" si="21"/>
        <v>414.93</v>
      </c>
      <c r="L133" s="434">
        <f t="shared" si="22"/>
        <v>1911.25</v>
      </c>
      <c r="M133" s="458">
        <f t="shared" si="26"/>
        <v>0.0019</v>
      </c>
      <c r="N133" s="447" t="s">
        <v>221</v>
      </c>
      <c r="O133" s="245">
        <f t="shared" si="24"/>
        <v>6</v>
      </c>
    </row>
    <row r="134" spans="1:15" s="11" customFormat="1" ht="14.25">
      <c r="A134" s="341" t="s">
        <v>2015</v>
      </c>
      <c r="B134" s="308" t="s">
        <v>573</v>
      </c>
      <c r="C134" s="459" t="s">
        <v>1397</v>
      </c>
      <c r="D134" s="455">
        <v>1</v>
      </c>
      <c r="E134" s="465">
        <v>28.39</v>
      </c>
      <c r="F134" s="465">
        <f t="shared" si="17"/>
        <v>28.39</v>
      </c>
      <c r="G134" s="465">
        <v>180.25</v>
      </c>
      <c r="H134" s="456">
        <f t="shared" si="19"/>
        <v>180.25</v>
      </c>
      <c r="I134" s="456">
        <f t="shared" si="20"/>
        <v>208.64</v>
      </c>
      <c r="J134" s="456">
        <f t="shared" si="18"/>
        <v>27.73</v>
      </c>
      <c r="K134" s="457">
        <f t="shared" si="21"/>
        <v>57.86</v>
      </c>
      <c r="L134" s="434">
        <f t="shared" si="22"/>
        <v>266.5</v>
      </c>
      <c r="M134" s="458">
        <f t="shared" si="26"/>
        <v>0.0003</v>
      </c>
      <c r="N134" s="447" t="s">
        <v>231</v>
      </c>
      <c r="O134" s="245">
        <f t="shared" si="24"/>
        <v>6</v>
      </c>
    </row>
    <row r="135" spans="1:15" s="11" customFormat="1" ht="14.25">
      <c r="A135" s="341" t="s">
        <v>2016</v>
      </c>
      <c r="B135" s="308" t="s">
        <v>574</v>
      </c>
      <c r="C135" s="459" t="s">
        <v>1397</v>
      </c>
      <c r="D135" s="455">
        <v>1</v>
      </c>
      <c r="E135" s="465">
        <v>29.95</v>
      </c>
      <c r="F135" s="465">
        <f t="shared" si="17"/>
        <v>29.95</v>
      </c>
      <c r="G135" s="465">
        <v>200.34</v>
      </c>
      <c r="H135" s="456">
        <f t="shared" si="19"/>
        <v>200.34</v>
      </c>
      <c r="I135" s="456">
        <f t="shared" si="20"/>
        <v>230.29</v>
      </c>
      <c r="J135" s="456">
        <f t="shared" si="18"/>
        <v>27.73</v>
      </c>
      <c r="K135" s="457">
        <f t="shared" si="21"/>
        <v>63.86</v>
      </c>
      <c r="L135" s="434">
        <f t="shared" si="22"/>
        <v>294.15</v>
      </c>
      <c r="M135" s="458">
        <f t="shared" si="26"/>
        <v>0.0003</v>
      </c>
      <c r="N135" s="447" t="s">
        <v>230</v>
      </c>
      <c r="O135" s="245">
        <f t="shared" si="24"/>
        <v>6</v>
      </c>
    </row>
    <row r="136" spans="1:15" s="11" customFormat="1" ht="14.25">
      <c r="A136" s="341" t="s">
        <v>564</v>
      </c>
      <c r="B136" s="308" t="s">
        <v>566</v>
      </c>
      <c r="C136" s="459" t="s">
        <v>1397</v>
      </c>
      <c r="D136" s="455">
        <v>1</v>
      </c>
      <c r="E136" s="465">
        <v>29.95</v>
      </c>
      <c r="F136" s="465">
        <f t="shared" si="17"/>
        <v>29.95</v>
      </c>
      <c r="G136" s="465">
        <v>206.9</v>
      </c>
      <c r="H136" s="456">
        <f t="shared" si="19"/>
        <v>206.9</v>
      </c>
      <c r="I136" s="456">
        <f t="shared" si="20"/>
        <v>236.85</v>
      </c>
      <c r="J136" s="456">
        <f t="shared" si="18"/>
        <v>27.73</v>
      </c>
      <c r="K136" s="457">
        <f t="shared" si="21"/>
        <v>65.68</v>
      </c>
      <c r="L136" s="434">
        <f t="shared" si="22"/>
        <v>302.53</v>
      </c>
      <c r="M136" s="458">
        <f t="shared" si="26"/>
        <v>0.0003</v>
      </c>
      <c r="N136" s="447" t="s">
        <v>229</v>
      </c>
      <c r="O136" s="245">
        <f t="shared" si="24"/>
        <v>6</v>
      </c>
    </row>
    <row r="137" spans="1:15" s="11" customFormat="1" ht="14.25">
      <c r="A137" s="341" t="s">
        <v>730</v>
      </c>
      <c r="B137" s="308" t="s">
        <v>732</v>
      </c>
      <c r="C137" s="459" t="s">
        <v>1397</v>
      </c>
      <c r="D137" s="455">
        <v>3</v>
      </c>
      <c r="E137" s="465">
        <v>17.88</v>
      </c>
      <c r="F137" s="465">
        <f t="shared" si="17"/>
        <v>53.64</v>
      </c>
      <c r="G137" s="465">
        <v>421.7</v>
      </c>
      <c r="H137" s="456">
        <f t="shared" si="19"/>
        <v>1265.1</v>
      </c>
      <c r="I137" s="456">
        <f t="shared" si="20"/>
        <v>1318.74</v>
      </c>
      <c r="J137" s="456">
        <f t="shared" si="18"/>
        <v>27.73</v>
      </c>
      <c r="K137" s="457">
        <f t="shared" si="21"/>
        <v>365.69</v>
      </c>
      <c r="L137" s="434">
        <f t="shared" si="22"/>
        <v>1684.43</v>
      </c>
      <c r="M137" s="458">
        <f t="shared" si="26"/>
        <v>0.0017</v>
      </c>
      <c r="N137" s="447" t="s">
        <v>233</v>
      </c>
      <c r="O137" s="245">
        <f t="shared" si="24"/>
        <v>6</v>
      </c>
    </row>
    <row r="138" spans="1:15" s="11" customFormat="1" ht="14.25">
      <c r="A138" s="341" t="s">
        <v>731</v>
      </c>
      <c r="B138" s="365" t="s">
        <v>228</v>
      </c>
      <c r="C138" s="459" t="s">
        <v>1397</v>
      </c>
      <c r="D138" s="455">
        <v>2</v>
      </c>
      <c r="E138" s="465">
        <v>14.53</v>
      </c>
      <c r="F138" s="465">
        <f t="shared" si="17"/>
        <v>29.06</v>
      </c>
      <c r="G138" s="465">
        <v>265.65</v>
      </c>
      <c r="H138" s="456">
        <f t="shared" si="19"/>
        <v>531.3</v>
      </c>
      <c r="I138" s="456">
        <f t="shared" si="20"/>
        <v>560.36</v>
      </c>
      <c r="J138" s="456">
        <f t="shared" si="18"/>
        <v>27.73</v>
      </c>
      <c r="K138" s="457">
        <f t="shared" si="21"/>
        <v>155.39</v>
      </c>
      <c r="L138" s="434">
        <f t="shared" si="22"/>
        <v>715.75</v>
      </c>
      <c r="M138" s="458">
        <f t="shared" si="26"/>
        <v>0.0007</v>
      </c>
      <c r="N138" s="447" t="s">
        <v>234</v>
      </c>
      <c r="O138" s="245">
        <f aca="true" t="shared" si="27" ref="O138:O199">LEN(A138)</f>
        <v>6</v>
      </c>
    </row>
    <row r="139" spans="1:15" s="11" customFormat="1" ht="14.25">
      <c r="A139" s="475" t="s">
        <v>1372</v>
      </c>
      <c r="B139" s="309" t="s">
        <v>1942</v>
      </c>
      <c r="C139" s="459"/>
      <c r="D139" s="471"/>
      <c r="E139" s="472"/>
      <c r="F139" s="472"/>
      <c r="G139" s="472"/>
      <c r="H139" s="472"/>
      <c r="I139" s="472"/>
      <c r="J139" s="472"/>
      <c r="K139" s="473"/>
      <c r="L139" s="473"/>
      <c r="M139" s="474"/>
      <c r="N139" s="447"/>
      <c r="O139" s="245">
        <f t="shared" si="27"/>
        <v>3</v>
      </c>
    </row>
    <row r="140" spans="1:15" s="11" customFormat="1" ht="25.5">
      <c r="A140" s="341" t="s">
        <v>2017</v>
      </c>
      <c r="B140" s="365" t="s">
        <v>408</v>
      </c>
      <c r="C140" s="476" t="s">
        <v>1397</v>
      </c>
      <c r="D140" s="455">
        <v>14</v>
      </c>
      <c r="E140" s="465">
        <v>55.15</v>
      </c>
      <c r="F140" s="465">
        <f t="shared" si="17"/>
        <v>772.1</v>
      </c>
      <c r="G140" s="465">
        <v>168.33</v>
      </c>
      <c r="H140" s="456">
        <f t="shared" si="19"/>
        <v>2356.62</v>
      </c>
      <c r="I140" s="456">
        <f t="shared" si="20"/>
        <v>3128.72</v>
      </c>
      <c r="J140" s="456">
        <f t="shared" si="18"/>
        <v>27.73</v>
      </c>
      <c r="K140" s="457">
        <f t="shared" si="21"/>
        <v>867.59</v>
      </c>
      <c r="L140" s="434">
        <f t="shared" si="22"/>
        <v>3996.31</v>
      </c>
      <c r="M140" s="458">
        <f aca="true" t="shared" si="28" ref="M140:M145">L140/$C$654</f>
        <v>0.004</v>
      </c>
      <c r="N140" s="447" t="s">
        <v>225</v>
      </c>
      <c r="O140" s="245">
        <f t="shared" si="27"/>
        <v>5</v>
      </c>
    </row>
    <row r="141" spans="1:15" s="11" customFormat="1" ht="25.5">
      <c r="A141" s="341" t="s">
        <v>2018</v>
      </c>
      <c r="B141" s="365" t="s">
        <v>409</v>
      </c>
      <c r="C141" s="476" t="s">
        <v>1397</v>
      </c>
      <c r="D141" s="455">
        <v>4</v>
      </c>
      <c r="E141" s="465">
        <v>55.15</v>
      </c>
      <c r="F141" s="465">
        <f t="shared" si="17"/>
        <v>220.6</v>
      </c>
      <c r="G141" s="465">
        <v>168.33</v>
      </c>
      <c r="H141" s="456">
        <f t="shared" si="19"/>
        <v>673.32</v>
      </c>
      <c r="I141" s="456">
        <f t="shared" si="20"/>
        <v>893.92</v>
      </c>
      <c r="J141" s="456">
        <f t="shared" si="18"/>
        <v>27.73</v>
      </c>
      <c r="K141" s="457">
        <f t="shared" si="21"/>
        <v>247.88</v>
      </c>
      <c r="L141" s="434">
        <f t="shared" si="22"/>
        <v>1141.8</v>
      </c>
      <c r="M141" s="458">
        <f t="shared" si="28"/>
        <v>0.0011</v>
      </c>
      <c r="N141" s="447" t="s">
        <v>225</v>
      </c>
      <c r="O141" s="245">
        <f t="shared" si="27"/>
        <v>5</v>
      </c>
    </row>
    <row r="142" spans="1:15" s="11" customFormat="1" ht="14.25">
      <c r="A142" s="341" t="s">
        <v>2019</v>
      </c>
      <c r="B142" s="365" t="s">
        <v>79</v>
      </c>
      <c r="C142" s="459" t="s">
        <v>1398</v>
      </c>
      <c r="D142" s="455">
        <v>8</v>
      </c>
      <c r="E142" s="465">
        <v>5.62</v>
      </c>
      <c r="F142" s="465">
        <f aca="true" t="shared" si="29" ref="F142:F205">ROUND(D142*E142,2)</f>
        <v>44.96</v>
      </c>
      <c r="G142" s="465">
        <v>122.28</v>
      </c>
      <c r="H142" s="456">
        <f t="shared" si="19"/>
        <v>978.24</v>
      </c>
      <c r="I142" s="456">
        <f t="shared" si="20"/>
        <v>1023.2</v>
      </c>
      <c r="J142" s="456">
        <f>$J$11</f>
        <v>27.73</v>
      </c>
      <c r="K142" s="457">
        <f t="shared" si="21"/>
        <v>283.73</v>
      </c>
      <c r="L142" s="434">
        <f t="shared" si="22"/>
        <v>1306.93</v>
      </c>
      <c r="M142" s="458">
        <f t="shared" si="28"/>
        <v>0.0013</v>
      </c>
      <c r="N142" s="447" t="s">
        <v>226</v>
      </c>
      <c r="O142" s="245">
        <f t="shared" si="27"/>
        <v>5</v>
      </c>
    </row>
    <row r="143" spans="1:15" s="11" customFormat="1" ht="14.25">
      <c r="A143" s="341" t="s">
        <v>2034</v>
      </c>
      <c r="B143" s="308" t="s">
        <v>593</v>
      </c>
      <c r="C143" s="459" t="s">
        <v>1397</v>
      </c>
      <c r="D143" s="455">
        <v>3</v>
      </c>
      <c r="E143" s="465">
        <v>55.15</v>
      </c>
      <c r="F143" s="465">
        <f t="shared" si="29"/>
        <v>165.45</v>
      </c>
      <c r="G143" s="465">
        <v>168.33</v>
      </c>
      <c r="H143" s="456">
        <f t="shared" si="19"/>
        <v>504.99</v>
      </c>
      <c r="I143" s="456">
        <f t="shared" si="20"/>
        <v>670.44</v>
      </c>
      <c r="J143" s="456">
        <f>$J$11</f>
        <v>27.73</v>
      </c>
      <c r="K143" s="457">
        <f t="shared" si="21"/>
        <v>185.91</v>
      </c>
      <c r="L143" s="434">
        <f t="shared" si="22"/>
        <v>856.35</v>
      </c>
      <c r="M143" s="458">
        <f t="shared" si="28"/>
        <v>0.0009</v>
      </c>
      <c r="N143" s="447" t="s">
        <v>225</v>
      </c>
      <c r="O143" s="245">
        <f>LEN(A143)</f>
        <v>5</v>
      </c>
    </row>
    <row r="144" spans="1:15" s="11" customFormat="1" ht="14.25">
      <c r="A144" s="341" t="s">
        <v>590</v>
      </c>
      <c r="B144" s="308" t="s">
        <v>594</v>
      </c>
      <c r="C144" s="459" t="s">
        <v>1397</v>
      </c>
      <c r="D144" s="455">
        <v>1</v>
      </c>
      <c r="E144" s="465">
        <v>59.65</v>
      </c>
      <c r="F144" s="465">
        <f t="shared" si="29"/>
        <v>59.65</v>
      </c>
      <c r="G144" s="465">
        <v>747.26</v>
      </c>
      <c r="H144" s="456">
        <f t="shared" si="19"/>
        <v>747.26</v>
      </c>
      <c r="I144" s="456">
        <f t="shared" si="20"/>
        <v>806.91</v>
      </c>
      <c r="J144" s="456">
        <f>$J$11</f>
        <v>27.73</v>
      </c>
      <c r="K144" s="457">
        <f t="shared" si="21"/>
        <v>223.76</v>
      </c>
      <c r="L144" s="434">
        <f t="shared" si="22"/>
        <v>1030.67</v>
      </c>
      <c r="M144" s="458">
        <f t="shared" si="28"/>
        <v>0.001</v>
      </c>
      <c r="N144" s="447" t="s">
        <v>426</v>
      </c>
      <c r="O144" s="245">
        <f t="shared" si="27"/>
        <v>5</v>
      </c>
    </row>
    <row r="145" spans="1:15" s="11" customFormat="1" ht="14.25">
      <c r="A145" s="341" t="s">
        <v>591</v>
      </c>
      <c r="B145" s="308" t="s">
        <v>595</v>
      </c>
      <c r="C145" s="459" t="s">
        <v>1397</v>
      </c>
      <c r="D145" s="455">
        <v>1</v>
      </c>
      <c r="E145" s="465">
        <v>57.92</v>
      </c>
      <c r="F145" s="465">
        <f t="shared" si="29"/>
        <v>57.92</v>
      </c>
      <c r="G145" s="465">
        <v>571.23</v>
      </c>
      <c r="H145" s="456">
        <f t="shared" si="19"/>
        <v>571.23</v>
      </c>
      <c r="I145" s="456">
        <f t="shared" si="20"/>
        <v>629.15</v>
      </c>
      <c r="J145" s="456">
        <f>$J$11</f>
        <v>27.73</v>
      </c>
      <c r="K145" s="457">
        <f t="shared" si="21"/>
        <v>174.46</v>
      </c>
      <c r="L145" s="434">
        <f t="shared" si="22"/>
        <v>803.61</v>
      </c>
      <c r="M145" s="458">
        <f t="shared" si="28"/>
        <v>0.0008</v>
      </c>
      <c r="N145" s="447" t="s">
        <v>227</v>
      </c>
      <c r="O145" s="245">
        <f t="shared" si="27"/>
        <v>5</v>
      </c>
    </row>
    <row r="146" spans="1:15" s="8" customFormat="1" ht="14.25">
      <c r="A146" s="334">
        <v>8</v>
      </c>
      <c r="B146" s="45" t="s">
        <v>1788</v>
      </c>
      <c r="C146" s="335"/>
      <c r="D146" s="391"/>
      <c r="E146" s="410"/>
      <c r="F146" s="410"/>
      <c r="G146" s="410"/>
      <c r="H146" s="410"/>
      <c r="I146" s="410"/>
      <c r="J146" s="410"/>
      <c r="K146" s="391"/>
      <c r="L146" s="391"/>
      <c r="M146" s="398"/>
      <c r="N146" s="355"/>
      <c r="O146" s="245">
        <f t="shared" si="27"/>
        <v>1</v>
      </c>
    </row>
    <row r="147" spans="1:15" s="11" customFormat="1" ht="25.5">
      <c r="A147" s="341" t="s">
        <v>1415</v>
      </c>
      <c r="B147" s="365" t="s">
        <v>65</v>
      </c>
      <c r="C147" s="459" t="s">
        <v>1397</v>
      </c>
      <c r="D147" s="455">
        <v>30</v>
      </c>
      <c r="E147" s="465">
        <v>10.67</v>
      </c>
      <c r="F147" s="465">
        <f t="shared" si="29"/>
        <v>320.1</v>
      </c>
      <c r="G147" s="465">
        <v>194.9</v>
      </c>
      <c r="H147" s="456">
        <f aca="true" t="shared" si="30" ref="H147:H153">ROUND(D147*G147,2)</f>
        <v>5847</v>
      </c>
      <c r="I147" s="456">
        <f aca="true" t="shared" si="31" ref="I147:I153">(F147+H147)</f>
        <v>6167.1</v>
      </c>
      <c r="J147" s="456">
        <f aca="true" t="shared" si="32" ref="J147:J153">$J$11</f>
        <v>27.73</v>
      </c>
      <c r="K147" s="457">
        <f aca="true" t="shared" si="33" ref="K147:K153">ROUND(J147/100*I147,2)</f>
        <v>1710.14</v>
      </c>
      <c r="L147" s="434">
        <f aca="true" t="shared" si="34" ref="L147:L153">(I147+K147)</f>
        <v>7877.24</v>
      </c>
      <c r="M147" s="458">
        <f aca="true" t="shared" si="35" ref="M147:M153">L147/$C$654</f>
        <v>0.0079</v>
      </c>
      <c r="N147" s="447" t="s">
        <v>235</v>
      </c>
      <c r="O147" s="245">
        <f t="shared" si="27"/>
        <v>3</v>
      </c>
    </row>
    <row r="148" spans="1:15" s="11" customFormat="1" ht="38.25">
      <c r="A148" s="341" t="s">
        <v>1416</v>
      </c>
      <c r="B148" s="308" t="s">
        <v>1789</v>
      </c>
      <c r="C148" s="459" t="s">
        <v>1397</v>
      </c>
      <c r="D148" s="455">
        <v>30</v>
      </c>
      <c r="E148" s="465">
        <v>12</v>
      </c>
      <c r="F148" s="465">
        <f t="shared" si="29"/>
        <v>360</v>
      </c>
      <c r="G148" s="465">
        <v>181.6</v>
      </c>
      <c r="H148" s="456">
        <f t="shared" si="30"/>
        <v>5448</v>
      </c>
      <c r="I148" s="456">
        <f t="shared" si="31"/>
        <v>5808</v>
      </c>
      <c r="J148" s="456">
        <f t="shared" si="32"/>
        <v>27.73</v>
      </c>
      <c r="K148" s="457">
        <f t="shared" si="33"/>
        <v>1610.56</v>
      </c>
      <c r="L148" s="434">
        <f t="shared" si="34"/>
        <v>7418.56</v>
      </c>
      <c r="M148" s="458">
        <f t="shared" si="35"/>
        <v>0.0074</v>
      </c>
      <c r="N148" s="447" t="s">
        <v>291</v>
      </c>
      <c r="O148" s="245">
        <f t="shared" si="27"/>
        <v>3</v>
      </c>
    </row>
    <row r="149" spans="1:15" s="11" customFormat="1" ht="38.25">
      <c r="A149" s="341" t="s">
        <v>1417</v>
      </c>
      <c r="B149" s="308" t="s">
        <v>1790</v>
      </c>
      <c r="C149" s="459" t="s">
        <v>1397</v>
      </c>
      <c r="D149" s="455">
        <v>10</v>
      </c>
      <c r="E149" s="465">
        <v>12.01</v>
      </c>
      <c r="F149" s="465">
        <f t="shared" si="29"/>
        <v>120.1</v>
      </c>
      <c r="G149" s="465">
        <v>145.42</v>
      </c>
      <c r="H149" s="456">
        <f t="shared" si="30"/>
        <v>1454.2</v>
      </c>
      <c r="I149" s="456">
        <f t="shared" si="31"/>
        <v>1574.3</v>
      </c>
      <c r="J149" s="456">
        <f t="shared" si="32"/>
        <v>27.73</v>
      </c>
      <c r="K149" s="457">
        <f t="shared" si="33"/>
        <v>436.55</v>
      </c>
      <c r="L149" s="434">
        <f t="shared" si="34"/>
        <v>2010.85</v>
      </c>
      <c r="M149" s="458">
        <f t="shared" si="35"/>
        <v>0.002</v>
      </c>
      <c r="N149" s="447" t="s">
        <v>291</v>
      </c>
      <c r="O149" s="245">
        <f t="shared" si="27"/>
        <v>3</v>
      </c>
    </row>
    <row r="150" spans="1:15" s="11" customFormat="1" ht="14.25">
      <c r="A150" s="341" t="s">
        <v>2020</v>
      </c>
      <c r="B150" s="308" t="s">
        <v>1791</v>
      </c>
      <c r="C150" s="459" t="s">
        <v>1397</v>
      </c>
      <c r="D150" s="455">
        <v>2</v>
      </c>
      <c r="E150" s="465">
        <v>9.6</v>
      </c>
      <c r="F150" s="465">
        <f t="shared" si="29"/>
        <v>19.2</v>
      </c>
      <c r="G150" s="465">
        <v>64.8</v>
      </c>
      <c r="H150" s="456">
        <f t="shared" si="30"/>
        <v>129.6</v>
      </c>
      <c r="I150" s="456">
        <f t="shared" si="31"/>
        <v>148.8</v>
      </c>
      <c r="J150" s="456">
        <f t="shared" si="32"/>
        <v>27.73</v>
      </c>
      <c r="K150" s="457">
        <f t="shared" si="33"/>
        <v>41.26</v>
      </c>
      <c r="L150" s="434">
        <f t="shared" si="34"/>
        <v>190.06</v>
      </c>
      <c r="M150" s="458">
        <f t="shared" si="35"/>
        <v>0.0002</v>
      </c>
      <c r="N150" s="447" t="s">
        <v>236</v>
      </c>
      <c r="O150" s="245">
        <f t="shared" si="27"/>
        <v>3</v>
      </c>
    </row>
    <row r="151" spans="1:15" s="11" customFormat="1" ht="14.25">
      <c r="A151" s="341" t="s">
        <v>2021</v>
      </c>
      <c r="B151" s="308" t="s">
        <v>684</v>
      </c>
      <c r="C151" s="459" t="s">
        <v>1397</v>
      </c>
      <c r="D151" s="455">
        <v>2</v>
      </c>
      <c r="E151" s="465">
        <v>9.6</v>
      </c>
      <c r="F151" s="465">
        <f t="shared" si="29"/>
        <v>19.2</v>
      </c>
      <c r="G151" s="465">
        <v>49.5</v>
      </c>
      <c r="H151" s="456">
        <f t="shared" si="30"/>
        <v>99</v>
      </c>
      <c r="I151" s="456">
        <f t="shared" si="31"/>
        <v>118.2</v>
      </c>
      <c r="J151" s="456">
        <f t="shared" si="32"/>
        <v>27.73</v>
      </c>
      <c r="K151" s="457">
        <f t="shared" si="33"/>
        <v>32.78</v>
      </c>
      <c r="L151" s="434">
        <f t="shared" si="34"/>
        <v>150.98</v>
      </c>
      <c r="M151" s="458">
        <f t="shared" si="35"/>
        <v>0.0002</v>
      </c>
      <c r="N151" s="447" t="s">
        <v>237</v>
      </c>
      <c r="O151" s="245">
        <f t="shared" si="27"/>
        <v>3</v>
      </c>
    </row>
    <row r="152" spans="1:15" s="11" customFormat="1" ht="25.5">
      <c r="A152" s="341" t="s">
        <v>2022</v>
      </c>
      <c r="B152" s="308" t="s">
        <v>687</v>
      </c>
      <c r="C152" s="459" t="s">
        <v>1397</v>
      </c>
      <c r="D152" s="455">
        <v>2</v>
      </c>
      <c r="E152" s="465">
        <v>1.79</v>
      </c>
      <c r="F152" s="465">
        <f t="shared" si="29"/>
        <v>3.58</v>
      </c>
      <c r="G152" s="465">
        <v>728.67</v>
      </c>
      <c r="H152" s="456">
        <f t="shared" si="30"/>
        <v>1457.34</v>
      </c>
      <c r="I152" s="456">
        <f t="shared" si="31"/>
        <v>1460.92</v>
      </c>
      <c r="J152" s="456">
        <f t="shared" si="32"/>
        <v>27.73</v>
      </c>
      <c r="K152" s="457">
        <f t="shared" si="33"/>
        <v>405.11</v>
      </c>
      <c r="L152" s="434">
        <f t="shared" si="34"/>
        <v>1866.03</v>
      </c>
      <c r="M152" s="458">
        <f t="shared" si="35"/>
        <v>0.0019</v>
      </c>
      <c r="N152" s="447" t="s">
        <v>238</v>
      </c>
      <c r="O152" s="245">
        <f t="shared" si="27"/>
        <v>3</v>
      </c>
    </row>
    <row r="153" spans="1:15" s="11" customFormat="1" ht="25.5">
      <c r="A153" s="341" t="s">
        <v>2023</v>
      </c>
      <c r="B153" s="308" t="s">
        <v>688</v>
      </c>
      <c r="C153" s="459" t="s">
        <v>1397</v>
      </c>
      <c r="D153" s="455">
        <v>2</v>
      </c>
      <c r="E153" s="465">
        <v>1.79</v>
      </c>
      <c r="F153" s="465">
        <f t="shared" si="29"/>
        <v>3.58</v>
      </c>
      <c r="G153" s="465">
        <v>728.67</v>
      </c>
      <c r="H153" s="456">
        <f t="shared" si="30"/>
        <v>1457.34</v>
      </c>
      <c r="I153" s="456">
        <f t="shared" si="31"/>
        <v>1460.92</v>
      </c>
      <c r="J153" s="456">
        <f t="shared" si="32"/>
        <v>27.73</v>
      </c>
      <c r="K153" s="457">
        <f t="shared" si="33"/>
        <v>405.11</v>
      </c>
      <c r="L153" s="434">
        <f t="shared" si="34"/>
        <v>1866.03</v>
      </c>
      <c r="M153" s="458">
        <f t="shared" si="35"/>
        <v>0.0019</v>
      </c>
      <c r="N153" s="447" t="s">
        <v>238</v>
      </c>
      <c r="O153" s="245">
        <f t="shared" si="27"/>
        <v>3</v>
      </c>
    </row>
    <row r="154" spans="1:15" s="8" customFormat="1" ht="14.25">
      <c r="A154" s="334">
        <v>9</v>
      </c>
      <c r="B154" s="45" t="s">
        <v>1792</v>
      </c>
      <c r="C154" s="335"/>
      <c r="D154" s="391"/>
      <c r="E154" s="410"/>
      <c r="F154" s="410"/>
      <c r="G154" s="410"/>
      <c r="H154" s="410"/>
      <c r="I154" s="410"/>
      <c r="J154" s="410"/>
      <c r="K154" s="391"/>
      <c r="L154" s="391"/>
      <c r="M154" s="398"/>
      <c r="N154" s="355"/>
      <c r="O154" s="245">
        <f t="shared" si="27"/>
        <v>1</v>
      </c>
    </row>
    <row r="155" spans="1:15" s="11" customFormat="1" ht="25.5">
      <c r="A155" s="341" t="s">
        <v>1374</v>
      </c>
      <c r="B155" s="308" t="s">
        <v>1939</v>
      </c>
      <c r="C155" s="459" t="s">
        <v>1397</v>
      </c>
      <c r="D155" s="455">
        <v>50</v>
      </c>
      <c r="E155" s="465">
        <v>17.88</v>
      </c>
      <c r="F155" s="465">
        <f t="shared" si="29"/>
        <v>894</v>
      </c>
      <c r="G155" s="465">
        <v>421.7</v>
      </c>
      <c r="H155" s="456">
        <f>ROUND(D155*G155,2)</f>
        <v>21085</v>
      </c>
      <c r="I155" s="456">
        <f>(F155+H155)</f>
        <v>21979</v>
      </c>
      <c r="J155" s="456">
        <f>$J$11</f>
        <v>27.73</v>
      </c>
      <c r="K155" s="457">
        <f>ROUND(J155/100*I155,2)</f>
        <v>6094.78</v>
      </c>
      <c r="L155" s="434">
        <f>(I155+K155)</f>
        <v>28073.78</v>
      </c>
      <c r="M155" s="458">
        <f>L155/$C$654</f>
        <v>0.0281</v>
      </c>
      <c r="N155" s="447" t="s">
        <v>233</v>
      </c>
      <c r="O155" s="245">
        <f t="shared" si="27"/>
        <v>3</v>
      </c>
    </row>
    <row r="156" spans="1:15" s="11" customFormat="1" ht="25.5">
      <c r="A156" s="341" t="s">
        <v>1375</v>
      </c>
      <c r="B156" s="308" t="s">
        <v>739</v>
      </c>
      <c r="C156" s="459" t="s">
        <v>1397</v>
      </c>
      <c r="D156" s="455">
        <v>4</v>
      </c>
      <c r="E156" s="465">
        <v>17.88</v>
      </c>
      <c r="F156" s="465">
        <f t="shared" si="29"/>
        <v>71.52</v>
      </c>
      <c r="G156" s="465">
        <v>421.7</v>
      </c>
      <c r="H156" s="456">
        <f>ROUND(D156*G156,2)</f>
        <v>1686.8</v>
      </c>
      <c r="I156" s="456">
        <f>(F156+H156)</f>
        <v>1758.32</v>
      </c>
      <c r="J156" s="456">
        <f>$J$11</f>
        <v>27.73</v>
      </c>
      <c r="K156" s="457">
        <f>ROUND(J156/100*I156,2)</f>
        <v>487.58</v>
      </c>
      <c r="L156" s="434">
        <f>(I156+K156)</f>
        <v>2245.9</v>
      </c>
      <c r="M156" s="458">
        <f>L156/$C$654</f>
        <v>0.0022</v>
      </c>
      <c r="N156" s="447" t="s">
        <v>233</v>
      </c>
      <c r="O156" s="245">
        <f t="shared" si="27"/>
        <v>3</v>
      </c>
    </row>
    <row r="157" spans="1:15" s="11" customFormat="1" ht="51">
      <c r="A157" s="341" t="s">
        <v>1471</v>
      </c>
      <c r="B157" s="310" t="s">
        <v>1937</v>
      </c>
      <c r="C157" s="459" t="s">
        <v>1397</v>
      </c>
      <c r="D157" s="455">
        <v>12</v>
      </c>
      <c r="E157" s="465">
        <v>30.25</v>
      </c>
      <c r="F157" s="465">
        <f t="shared" si="29"/>
        <v>363</v>
      </c>
      <c r="G157" s="465">
        <v>671.54</v>
      </c>
      <c r="H157" s="456">
        <f>ROUND(D157*G157,2)</f>
        <v>8058.48</v>
      </c>
      <c r="I157" s="456">
        <f>(F157+H157)</f>
        <v>8421.48</v>
      </c>
      <c r="J157" s="456">
        <f>$J$11</f>
        <v>27.73</v>
      </c>
      <c r="K157" s="457">
        <f>ROUND(J157/100*I157,2)</f>
        <v>2335.28</v>
      </c>
      <c r="L157" s="434">
        <f>(I157+K157)</f>
        <v>10756.76</v>
      </c>
      <c r="M157" s="458">
        <f>L157/$C$654</f>
        <v>0.0108</v>
      </c>
      <c r="N157" s="447" t="s">
        <v>135</v>
      </c>
      <c r="O157" s="245">
        <f t="shared" si="27"/>
        <v>3</v>
      </c>
    </row>
    <row r="158" spans="1:15" s="8" customFormat="1" ht="14.25">
      <c r="A158" s="334">
        <v>10</v>
      </c>
      <c r="B158" s="45" t="s">
        <v>1793</v>
      </c>
      <c r="C158" s="335"/>
      <c r="D158" s="391"/>
      <c r="E158" s="410"/>
      <c r="F158" s="410"/>
      <c r="G158" s="410"/>
      <c r="H158" s="410"/>
      <c r="I158" s="410"/>
      <c r="J158" s="410"/>
      <c r="K158" s="391"/>
      <c r="L158" s="391"/>
      <c r="M158" s="398"/>
      <c r="N158" s="355"/>
      <c r="O158" s="245">
        <f t="shared" si="27"/>
        <v>2</v>
      </c>
    </row>
    <row r="159" spans="1:15" s="11" customFormat="1" ht="14.25">
      <c r="A159" s="341" t="s">
        <v>1472</v>
      </c>
      <c r="B159" s="308" t="s">
        <v>1794</v>
      </c>
      <c r="C159" s="459" t="s">
        <v>1397</v>
      </c>
      <c r="D159" s="455">
        <v>12</v>
      </c>
      <c r="E159" s="465">
        <v>18.57</v>
      </c>
      <c r="F159" s="465">
        <f t="shared" si="29"/>
        <v>222.84</v>
      </c>
      <c r="G159" s="465">
        <v>54.68</v>
      </c>
      <c r="H159" s="456">
        <f aca="true" t="shared" si="36" ref="H159:H168">ROUND(D159*G159,2)</f>
        <v>656.16</v>
      </c>
      <c r="I159" s="456">
        <f aca="true" t="shared" si="37" ref="I159:I168">(F159+H159)</f>
        <v>879</v>
      </c>
      <c r="J159" s="456">
        <f aca="true" t="shared" si="38" ref="J159:J168">$J$11</f>
        <v>27.73</v>
      </c>
      <c r="K159" s="457">
        <f aca="true" t="shared" si="39" ref="K159:K168">ROUND(J159/100*I159,2)</f>
        <v>243.75</v>
      </c>
      <c r="L159" s="434">
        <f aca="true" t="shared" si="40" ref="L159:L168">(I159+K159)</f>
        <v>1122.75</v>
      </c>
      <c r="M159" s="458">
        <f aca="true" t="shared" si="41" ref="M159:M168">L159/$C$654</f>
        <v>0.0011</v>
      </c>
      <c r="N159" s="447" t="s">
        <v>135</v>
      </c>
      <c r="O159" s="245">
        <f t="shared" si="27"/>
        <v>4</v>
      </c>
    </row>
    <row r="160" spans="1:15" s="11" customFormat="1" ht="14.25">
      <c r="A160" s="341" t="s">
        <v>1419</v>
      </c>
      <c r="B160" s="308" t="s">
        <v>1795</v>
      </c>
      <c r="C160" s="459" t="s">
        <v>1397</v>
      </c>
      <c r="D160" s="455">
        <v>30</v>
      </c>
      <c r="E160" s="465">
        <v>25</v>
      </c>
      <c r="F160" s="465">
        <f t="shared" si="29"/>
        <v>750</v>
      </c>
      <c r="G160" s="465">
        <v>65</v>
      </c>
      <c r="H160" s="456">
        <f t="shared" si="36"/>
        <v>1950</v>
      </c>
      <c r="I160" s="456">
        <f t="shared" si="37"/>
        <v>2700</v>
      </c>
      <c r="J160" s="456">
        <f t="shared" si="38"/>
        <v>27.73</v>
      </c>
      <c r="K160" s="457">
        <f t="shared" si="39"/>
        <v>748.71</v>
      </c>
      <c r="L160" s="434">
        <f t="shared" si="40"/>
        <v>3448.71</v>
      </c>
      <c r="M160" s="458">
        <f t="shared" si="41"/>
        <v>0.0035</v>
      </c>
      <c r="N160" s="447" t="s">
        <v>268</v>
      </c>
      <c r="O160" s="245">
        <f t="shared" si="27"/>
        <v>4</v>
      </c>
    </row>
    <row r="161" spans="1:15" s="11" customFormat="1" ht="14.25">
      <c r="A161" s="341" t="s">
        <v>1498</v>
      </c>
      <c r="B161" s="308" t="s">
        <v>1796</v>
      </c>
      <c r="C161" s="459" t="s">
        <v>1397</v>
      </c>
      <c r="D161" s="455">
        <v>30</v>
      </c>
      <c r="E161" s="465">
        <v>24.01</v>
      </c>
      <c r="F161" s="465">
        <f t="shared" si="29"/>
        <v>720.3</v>
      </c>
      <c r="G161" s="465">
        <v>172.86</v>
      </c>
      <c r="H161" s="456">
        <f t="shared" si="36"/>
        <v>5185.8</v>
      </c>
      <c r="I161" s="456">
        <f t="shared" si="37"/>
        <v>5906.1</v>
      </c>
      <c r="J161" s="456">
        <f t="shared" si="38"/>
        <v>27.73</v>
      </c>
      <c r="K161" s="457">
        <f t="shared" si="39"/>
        <v>1637.76</v>
      </c>
      <c r="L161" s="434">
        <f t="shared" si="40"/>
        <v>7543.86</v>
      </c>
      <c r="M161" s="458">
        <f t="shared" si="41"/>
        <v>0.0076</v>
      </c>
      <c r="N161" s="447" t="s">
        <v>267</v>
      </c>
      <c r="O161" s="245">
        <f t="shared" si="27"/>
        <v>4</v>
      </c>
    </row>
    <row r="162" spans="1:15" s="11" customFormat="1" ht="14.25">
      <c r="A162" s="341" t="s">
        <v>1499</v>
      </c>
      <c r="B162" s="365" t="s">
        <v>80</v>
      </c>
      <c r="C162" s="459" t="s">
        <v>1398</v>
      </c>
      <c r="D162" s="455">
        <v>20</v>
      </c>
      <c r="E162" s="465">
        <v>25</v>
      </c>
      <c r="F162" s="465">
        <f t="shared" si="29"/>
        <v>500</v>
      </c>
      <c r="G162" s="465">
        <v>765</v>
      </c>
      <c r="H162" s="456">
        <f t="shared" si="36"/>
        <v>15300</v>
      </c>
      <c r="I162" s="456">
        <f t="shared" si="37"/>
        <v>15800</v>
      </c>
      <c r="J162" s="456">
        <f t="shared" si="38"/>
        <v>27.73</v>
      </c>
      <c r="K162" s="457">
        <f t="shared" si="39"/>
        <v>4381.34</v>
      </c>
      <c r="L162" s="434">
        <f t="shared" si="40"/>
        <v>20181.34</v>
      </c>
      <c r="M162" s="458">
        <f t="shared" si="41"/>
        <v>0.0202</v>
      </c>
      <c r="N162" s="447" t="s">
        <v>292</v>
      </c>
      <c r="O162" s="245">
        <f t="shared" si="27"/>
        <v>4</v>
      </c>
    </row>
    <row r="163" spans="1:15" s="11" customFormat="1" ht="14.25">
      <c r="A163" s="341" t="s">
        <v>1500</v>
      </c>
      <c r="B163" s="365" t="s">
        <v>81</v>
      </c>
      <c r="C163" s="459" t="s">
        <v>1398</v>
      </c>
      <c r="D163" s="455">
        <v>14</v>
      </c>
      <c r="E163" s="465">
        <v>25</v>
      </c>
      <c r="F163" s="465">
        <f t="shared" si="29"/>
        <v>350</v>
      </c>
      <c r="G163" s="465">
        <v>495</v>
      </c>
      <c r="H163" s="456">
        <f t="shared" si="36"/>
        <v>6930</v>
      </c>
      <c r="I163" s="456">
        <f t="shared" si="37"/>
        <v>7280</v>
      </c>
      <c r="J163" s="456">
        <f t="shared" si="38"/>
        <v>27.73</v>
      </c>
      <c r="K163" s="457">
        <f t="shared" si="39"/>
        <v>2018.74</v>
      </c>
      <c r="L163" s="434">
        <f t="shared" si="40"/>
        <v>9298.74</v>
      </c>
      <c r="M163" s="458">
        <f t="shared" si="41"/>
        <v>0.0093</v>
      </c>
      <c r="N163" s="447" t="s">
        <v>292</v>
      </c>
      <c r="O163" s="245">
        <f t="shared" si="27"/>
        <v>4</v>
      </c>
    </row>
    <row r="164" spans="1:15" s="11" customFormat="1" ht="14.25">
      <c r="A164" s="341" t="s">
        <v>1501</v>
      </c>
      <c r="B164" s="365" t="s">
        <v>82</v>
      </c>
      <c r="C164" s="459" t="s">
        <v>1398</v>
      </c>
      <c r="D164" s="455">
        <v>12</v>
      </c>
      <c r="E164" s="465">
        <v>25</v>
      </c>
      <c r="F164" s="465">
        <f t="shared" si="29"/>
        <v>300</v>
      </c>
      <c r="G164" s="465">
        <v>295</v>
      </c>
      <c r="H164" s="456">
        <f t="shared" si="36"/>
        <v>3540</v>
      </c>
      <c r="I164" s="456">
        <f t="shared" si="37"/>
        <v>3840</v>
      </c>
      <c r="J164" s="456">
        <f t="shared" si="38"/>
        <v>27.73</v>
      </c>
      <c r="K164" s="457">
        <f t="shared" si="39"/>
        <v>1064.83</v>
      </c>
      <c r="L164" s="434">
        <f t="shared" si="40"/>
        <v>4904.83</v>
      </c>
      <c r="M164" s="458">
        <f t="shared" si="41"/>
        <v>0.0049</v>
      </c>
      <c r="N164" s="447" t="s">
        <v>292</v>
      </c>
      <c r="O164" s="245">
        <f t="shared" si="27"/>
        <v>4</v>
      </c>
    </row>
    <row r="165" spans="1:15" s="11" customFormat="1" ht="14.25">
      <c r="A165" s="341" t="s">
        <v>1502</v>
      </c>
      <c r="B165" s="365" t="s">
        <v>1885</v>
      </c>
      <c r="C165" s="459" t="s">
        <v>1398</v>
      </c>
      <c r="D165" s="455">
        <v>7</v>
      </c>
      <c r="E165" s="465">
        <v>25</v>
      </c>
      <c r="F165" s="465">
        <f t="shared" si="29"/>
        <v>175</v>
      </c>
      <c r="G165" s="465">
        <v>390</v>
      </c>
      <c r="H165" s="456">
        <f t="shared" si="36"/>
        <v>2730</v>
      </c>
      <c r="I165" s="456">
        <f t="shared" si="37"/>
        <v>2905</v>
      </c>
      <c r="J165" s="456">
        <f t="shared" si="38"/>
        <v>27.73</v>
      </c>
      <c r="K165" s="457">
        <f t="shared" si="39"/>
        <v>805.56</v>
      </c>
      <c r="L165" s="434">
        <f t="shared" si="40"/>
        <v>3710.56</v>
      </c>
      <c r="M165" s="458">
        <f t="shared" si="41"/>
        <v>0.0037</v>
      </c>
      <c r="N165" s="447" t="s">
        <v>292</v>
      </c>
      <c r="O165" s="245">
        <f t="shared" si="27"/>
        <v>4</v>
      </c>
    </row>
    <row r="166" spans="1:15" s="11" customFormat="1" ht="14.25">
      <c r="A166" s="341" t="s">
        <v>1503</v>
      </c>
      <c r="B166" s="365" t="s">
        <v>410</v>
      </c>
      <c r="C166" s="459" t="s">
        <v>1398</v>
      </c>
      <c r="D166" s="455">
        <v>2</v>
      </c>
      <c r="E166" s="465">
        <v>25</v>
      </c>
      <c r="F166" s="465">
        <f t="shared" si="29"/>
        <v>50</v>
      </c>
      <c r="G166" s="465">
        <v>860</v>
      </c>
      <c r="H166" s="456">
        <f t="shared" si="36"/>
        <v>1720</v>
      </c>
      <c r="I166" s="456">
        <f t="shared" si="37"/>
        <v>1770</v>
      </c>
      <c r="J166" s="456">
        <f t="shared" si="38"/>
        <v>27.73</v>
      </c>
      <c r="K166" s="457">
        <f t="shared" si="39"/>
        <v>490.82</v>
      </c>
      <c r="L166" s="434">
        <f t="shared" si="40"/>
        <v>2260.82</v>
      </c>
      <c r="M166" s="458">
        <f t="shared" si="41"/>
        <v>0.0023</v>
      </c>
      <c r="N166" s="447" t="s">
        <v>292</v>
      </c>
      <c r="O166" s="245">
        <f t="shared" si="27"/>
        <v>4</v>
      </c>
    </row>
    <row r="167" spans="1:15" s="11" customFormat="1" ht="25.5">
      <c r="A167" s="341" t="s">
        <v>1504</v>
      </c>
      <c r="B167" s="308" t="s">
        <v>1812</v>
      </c>
      <c r="C167" s="459" t="s">
        <v>1414</v>
      </c>
      <c r="D167" s="455">
        <v>1</v>
      </c>
      <c r="E167" s="465">
        <v>1000</v>
      </c>
      <c r="F167" s="465">
        <f t="shared" si="29"/>
        <v>1000</v>
      </c>
      <c r="G167" s="465">
        <v>6500</v>
      </c>
      <c r="H167" s="456">
        <f t="shared" si="36"/>
        <v>6500</v>
      </c>
      <c r="I167" s="456">
        <f t="shared" si="37"/>
        <v>7500</v>
      </c>
      <c r="J167" s="456">
        <f t="shared" si="38"/>
        <v>27.73</v>
      </c>
      <c r="K167" s="457">
        <f t="shared" si="39"/>
        <v>2079.75</v>
      </c>
      <c r="L167" s="434">
        <f t="shared" si="40"/>
        <v>9579.75</v>
      </c>
      <c r="M167" s="458">
        <f t="shared" si="41"/>
        <v>0.0096</v>
      </c>
      <c r="N167" s="447" t="s">
        <v>106</v>
      </c>
      <c r="O167" s="245">
        <f t="shared" si="27"/>
        <v>4</v>
      </c>
    </row>
    <row r="168" spans="1:15" s="11" customFormat="1" ht="25.5">
      <c r="A168" s="341" t="s">
        <v>1505</v>
      </c>
      <c r="B168" s="308" t="s">
        <v>740</v>
      </c>
      <c r="C168" s="459" t="s">
        <v>1414</v>
      </c>
      <c r="D168" s="455">
        <v>1</v>
      </c>
      <c r="E168" s="465">
        <v>500</v>
      </c>
      <c r="F168" s="465">
        <f t="shared" si="29"/>
        <v>500</v>
      </c>
      <c r="G168" s="465">
        <v>2100</v>
      </c>
      <c r="H168" s="456">
        <f t="shared" si="36"/>
        <v>2100</v>
      </c>
      <c r="I168" s="456">
        <f t="shared" si="37"/>
        <v>2600</v>
      </c>
      <c r="J168" s="456">
        <f t="shared" si="38"/>
        <v>27.73</v>
      </c>
      <c r="K168" s="457">
        <f t="shared" si="39"/>
        <v>720.98</v>
      </c>
      <c r="L168" s="434">
        <f t="shared" si="40"/>
        <v>3320.98</v>
      </c>
      <c r="M168" s="458">
        <f t="shared" si="41"/>
        <v>0.0033</v>
      </c>
      <c r="N168" s="447" t="s">
        <v>106</v>
      </c>
      <c r="O168" s="245">
        <f t="shared" si="27"/>
        <v>5</v>
      </c>
    </row>
    <row r="169" spans="1:15" s="8" customFormat="1" ht="14.25">
      <c r="A169" s="334">
        <v>11</v>
      </c>
      <c r="B169" s="45" t="s">
        <v>1799</v>
      </c>
      <c r="C169" s="335"/>
      <c r="D169" s="391"/>
      <c r="E169" s="410"/>
      <c r="F169" s="410"/>
      <c r="G169" s="410"/>
      <c r="H169" s="410"/>
      <c r="I169" s="410"/>
      <c r="J169" s="410"/>
      <c r="K169" s="391"/>
      <c r="L169" s="391"/>
      <c r="M169" s="398"/>
      <c r="N169" s="355"/>
      <c r="O169" s="245">
        <f t="shared" si="27"/>
        <v>2</v>
      </c>
    </row>
    <row r="170" spans="1:15" s="11" customFormat="1" ht="14.25">
      <c r="A170" s="341" t="s">
        <v>1506</v>
      </c>
      <c r="B170" s="308" t="s">
        <v>744</v>
      </c>
      <c r="C170" s="459" t="s">
        <v>1414</v>
      </c>
      <c r="D170" s="455">
        <v>2</v>
      </c>
      <c r="E170" s="465">
        <v>6.32</v>
      </c>
      <c r="F170" s="465">
        <f t="shared" si="29"/>
        <v>12.64</v>
      </c>
      <c r="G170" s="465">
        <v>30.23</v>
      </c>
      <c r="H170" s="456">
        <f aca="true" t="shared" si="42" ref="H170:H184">ROUND(D170*G170,2)</f>
        <v>60.46</v>
      </c>
      <c r="I170" s="456">
        <f aca="true" t="shared" si="43" ref="I170:I184">(F170+H170)</f>
        <v>73.1</v>
      </c>
      <c r="J170" s="456">
        <f aca="true" t="shared" si="44" ref="J170:J184">$J$11</f>
        <v>27.73</v>
      </c>
      <c r="K170" s="457">
        <f aca="true" t="shared" si="45" ref="K170:K184">ROUND(J170/100*I170,2)</f>
        <v>20.27</v>
      </c>
      <c r="L170" s="434">
        <f aca="true" t="shared" si="46" ref="L170:L184">(I170+K170)</f>
        <v>93.37</v>
      </c>
      <c r="M170" s="458">
        <f aca="true" t="shared" si="47" ref="M170:M184">L170/$C$654</f>
        <v>0.0001</v>
      </c>
      <c r="N170" s="447" t="s">
        <v>254</v>
      </c>
      <c r="O170" s="245">
        <f t="shared" si="27"/>
        <v>4</v>
      </c>
    </row>
    <row r="171" spans="1:15" s="11" customFormat="1" ht="14.25">
      <c r="A171" s="341" t="s">
        <v>1507</v>
      </c>
      <c r="B171" s="308" t="s">
        <v>745</v>
      </c>
      <c r="C171" s="459" t="s">
        <v>1414</v>
      </c>
      <c r="D171" s="455">
        <v>2</v>
      </c>
      <c r="E171" s="465">
        <v>6.32</v>
      </c>
      <c r="F171" s="465">
        <f t="shared" si="29"/>
        <v>12.64</v>
      </c>
      <c r="G171" s="465">
        <v>30.23</v>
      </c>
      <c r="H171" s="456">
        <f t="shared" si="42"/>
        <v>60.46</v>
      </c>
      <c r="I171" s="456">
        <f t="shared" si="43"/>
        <v>73.1</v>
      </c>
      <c r="J171" s="456">
        <f t="shared" si="44"/>
        <v>27.73</v>
      </c>
      <c r="K171" s="457">
        <f t="shared" si="45"/>
        <v>20.27</v>
      </c>
      <c r="L171" s="434">
        <f t="shared" si="46"/>
        <v>93.37</v>
      </c>
      <c r="M171" s="458">
        <f t="shared" si="47"/>
        <v>0.0001</v>
      </c>
      <c r="N171" s="447" t="s">
        <v>253</v>
      </c>
      <c r="O171" s="245">
        <f t="shared" si="27"/>
        <v>4</v>
      </c>
    </row>
    <row r="172" spans="1:15" s="11" customFormat="1" ht="25.5">
      <c r="A172" s="341" t="s">
        <v>1508</v>
      </c>
      <c r="B172" s="308" t="s">
        <v>95</v>
      </c>
      <c r="C172" s="459" t="s">
        <v>1414</v>
      </c>
      <c r="D172" s="455">
        <v>10</v>
      </c>
      <c r="E172" s="465">
        <v>18.12</v>
      </c>
      <c r="F172" s="465">
        <f t="shared" si="29"/>
        <v>181.2</v>
      </c>
      <c r="G172" s="465">
        <v>26.89</v>
      </c>
      <c r="H172" s="456">
        <f t="shared" si="42"/>
        <v>268.9</v>
      </c>
      <c r="I172" s="456">
        <f t="shared" si="43"/>
        <v>450.1</v>
      </c>
      <c r="J172" s="456">
        <f t="shared" si="44"/>
        <v>27.73</v>
      </c>
      <c r="K172" s="457">
        <f t="shared" si="45"/>
        <v>124.81</v>
      </c>
      <c r="L172" s="434">
        <f t="shared" si="46"/>
        <v>574.91</v>
      </c>
      <c r="M172" s="458">
        <f t="shared" si="47"/>
        <v>0.0006</v>
      </c>
      <c r="N172" s="447" t="s">
        <v>208</v>
      </c>
      <c r="O172" s="245">
        <f t="shared" si="27"/>
        <v>4</v>
      </c>
    </row>
    <row r="173" spans="1:15" s="11" customFormat="1" ht="14.25">
      <c r="A173" s="341" t="s">
        <v>1509</v>
      </c>
      <c r="B173" s="308" t="s">
        <v>96</v>
      </c>
      <c r="C173" s="459" t="s">
        <v>1414</v>
      </c>
      <c r="D173" s="455">
        <v>5</v>
      </c>
      <c r="E173" s="465">
        <v>5.66</v>
      </c>
      <c r="F173" s="465">
        <f t="shared" si="29"/>
        <v>28.3</v>
      </c>
      <c r="G173" s="465">
        <v>24.42</v>
      </c>
      <c r="H173" s="456">
        <f t="shared" si="42"/>
        <v>122.1</v>
      </c>
      <c r="I173" s="456">
        <f t="shared" si="43"/>
        <v>150.4</v>
      </c>
      <c r="J173" s="456">
        <f t="shared" si="44"/>
        <v>27.73</v>
      </c>
      <c r="K173" s="457">
        <f t="shared" si="45"/>
        <v>41.71</v>
      </c>
      <c r="L173" s="434">
        <f t="shared" si="46"/>
        <v>192.11</v>
      </c>
      <c r="M173" s="458">
        <f t="shared" si="47"/>
        <v>0.0002</v>
      </c>
      <c r="N173" s="447" t="s">
        <v>262</v>
      </c>
      <c r="O173" s="245">
        <f t="shared" si="27"/>
        <v>4</v>
      </c>
    </row>
    <row r="174" spans="1:15" s="11" customFormat="1" ht="38.25">
      <c r="A174" s="341" t="s">
        <v>1510</v>
      </c>
      <c r="B174" s="365" t="s">
        <v>686</v>
      </c>
      <c r="C174" s="459" t="s">
        <v>1399</v>
      </c>
      <c r="D174" s="455">
        <v>2</v>
      </c>
      <c r="E174" s="465">
        <v>100</v>
      </c>
      <c r="F174" s="465">
        <f t="shared" si="29"/>
        <v>200</v>
      </c>
      <c r="G174" s="465">
        <v>1150</v>
      </c>
      <c r="H174" s="456">
        <f t="shared" si="42"/>
        <v>2300</v>
      </c>
      <c r="I174" s="456">
        <f t="shared" si="43"/>
        <v>2500</v>
      </c>
      <c r="J174" s="456">
        <f t="shared" si="44"/>
        <v>27.73</v>
      </c>
      <c r="K174" s="457">
        <f t="shared" si="45"/>
        <v>693.25</v>
      </c>
      <c r="L174" s="434">
        <f t="shared" si="46"/>
        <v>3193.25</v>
      </c>
      <c r="M174" s="458">
        <f t="shared" si="47"/>
        <v>0.0032</v>
      </c>
      <c r="N174" s="447" t="s">
        <v>254</v>
      </c>
      <c r="O174" s="245">
        <f t="shared" si="27"/>
        <v>4</v>
      </c>
    </row>
    <row r="175" spans="1:15" s="11" customFormat="1" ht="38.25">
      <c r="A175" s="341" t="s">
        <v>1511</v>
      </c>
      <c r="B175" s="308" t="s">
        <v>843</v>
      </c>
      <c r="C175" s="459" t="s">
        <v>1414</v>
      </c>
      <c r="D175" s="455">
        <v>2</v>
      </c>
      <c r="E175" s="465">
        <v>157.74</v>
      </c>
      <c r="F175" s="465">
        <f t="shared" si="29"/>
        <v>315.48</v>
      </c>
      <c r="G175" s="465">
        <v>253.16</v>
      </c>
      <c r="H175" s="456">
        <f t="shared" si="42"/>
        <v>506.32</v>
      </c>
      <c r="I175" s="456">
        <f t="shared" si="43"/>
        <v>821.8</v>
      </c>
      <c r="J175" s="456">
        <f t="shared" si="44"/>
        <v>27.73</v>
      </c>
      <c r="K175" s="457">
        <f t="shared" si="45"/>
        <v>227.89</v>
      </c>
      <c r="L175" s="434">
        <f t="shared" si="46"/>
        <v>1049.69</v>
      </c>
      <c r="M175" s="458">
        <f t="shared" si="47"/>
        <v>0.0011</v>
      </c>
      <c r="N175" s="447" t="s">
        <v>255</v>
      </c>
      <c r="O175" s="245">
        <f t="shared" si="27"/>
        <v>4</v>
      </c>
    </row>
    <row r="176" spans="1:15" s="11" customFormat="1" ht="38.25">
      <c r="A176" s="341" t="s">
        <v>1512</v>
      </c>
      <c r="B176" s="308" t="s">
        <v>844</v>
      </c>
      <c r="C176" s="459" t="s">
        <v>1414</v>
      </c>
      <c r="D176" s="455">
        <v>1</v>
      </c>
      <c r="E176" s="465">
        <v>315.48</v>
      </c>
      <c r="F176" s="465">
        <f t="shared" si="29"/>
        <v>315.48</v>
      </c>
      <c r="G176" s="465">
        <v>506.32</v>
      </c>
      <c r="H176" s="456">
        <f t="shared" si="42"/>
        <v>506.32</v>
      </c>
      <c r="I176" s="456">
        <f t="shared" si="43"/>
        <v>821.8</v>
      </c>
      <c r="J176" s="456">
        <f t="shared" si="44"/>
        <v>27.73</v>
      </c>
      <c r="K176" s="457">
        <f t="shared" si="45"/>
        <v>227.89</v>
      </c>
      <c r="L176" s="434">
        <f t="shared" si="46"/>
        <v>1049.69</v>
      </c>
      <c r="M176" s="458">
        <f t="shared" si="47"/>
        <v>0.0011</v>
      </c>
      <c r="N176" s="447" t="s">
        <v>255</v>
      </c>
      <c r="O176" s="245">
        <f t="shared" si="27"/>
        <v>4</v>
      </c>
    </row>
    <row r="177" spans="1:15" s="11" customFormat="1" ht="25.5">
      <c r="A177" s="341" t="s">
        <v>1513</v>
      </c>
      <c r="B177" s="308" t="s">
        <v>1800</v>
      </c>
      <c r="C177" s="459" t="s">
        <v>1414</v>
      </c>
      <c r="D177" s="455">
        <v>1</v>
      </c>
      <c r="E177" s="465">
        <v>18.12</v>
      </c>
      <c r="F177" s="465">
        <f t="shared" si="29"/>
        <v>18.12</v>
      </c>
      <c r="G177" s="465">
        <v>62.67</v>
      </c>
      <c r="H177" s="456">
        <f t="shared" si="42"/>
        <v>62.67</v>
      </c>
      <c r="I177" s="456">
        <f t="shared" si="43"/>
        <v>80.79</v>
      </c>
      <c r="J177" s="456">
        <f t="shared" si="44"/>
        <v>27.73</v>
      </c>
      <c r="K177" s="457">
        <f t="shared" si="45"/>
        <v>22.4</v>
      </c>
      <c r="L177" s="434">
        <f t="shared" si="46"/>
        <v>103.19</v>
      </c>
      <c r="M177" s="458">
        <f t="shared" si="47"/>
        <v>0.0001</v>
      </c>
      <c r="N177" s="447" t="s">
        <v>256</v>
      </c>
      <c r="O177" s="245">
        <f t="shared" si="27"/>
        <v>4</v>
      </c>
    </row>
    <row r="178" spans="1:15" s="11" customFormat="1" ht="14.25">
      <c r="A178" s="341" t="s">
        <v>1514</v>
      </c>
      <c r="B178" s="308" t="s">
        <v>206</v>
      </c>
      <c r="C178" s="459" t="s">
        <v>2027</v>
      </c>
      <c r="D178" s="455">
        <v>4</v>
      </c>
      <c r="E178" s="465">
        <v>5.39</v>
      </c>
      <c r="F178" s="465">
        <f t="shared" si="29"/>
        <v>21.56</v>
      </c>
      <c r="G178" s="465">
        <v>200</v>
      </c>
      <c r="H178" s="456">
        <f t="shared" si="42"/>
        <v>800</v>
      </c>
      <c r="I178" s="456">
        <f t="shared" si="43"/>
        <v>821.56</v>
      </c>
      <c r="J178" s="456">
        <f t="shared" si="44"/>
        <v>27.73</v>
      </c>
      <c r="K178" s="457">
        <f t="shared" si="45"/>
        <v>227.82</v>
      </c>
      <c r="L178" s="434">
        <f t="shared" si="46"/>
        <v>1049.38</v>
      </c>
      <c r="M178" s="458">
        <f t="shared" si="47"/>
        <v>0.0011</v>
      </c>
      <c r="N178" s="447" t="s">
        <v>257</v>
      </c>
      <c r="O178" s="245">
        <f t="shared" si="27"/>
        <v>4</v>
      </c>
    </row>
    <row r="179" spans="1:15" s="11" customFormat="1" ht="14.25">
      <c r="A179" s="341" t="s">
        <v>1814</v>
      </c>
      <c r="B179" s="308" t="s">
        <v>2030</v>
      </c>
      <c r="C179" s="459" t="s">
        <v>1414</v>
      </c>
      <c r="D179" s="455">
        <v>1</v>
      </c>
      <c r="E179" s="465">
        <v>5.4</v>
      </c>
      <c r="F179" s="465">
        <f t="shared" si="29"/>
        <v>5.4</v>
      </c>
      <c r="G179" s="465">
        <v>28.81</v>
      </c>
      <c r="H179" s="456">
        <f t="shared" si="42"/>
        <v>28.81</v>
      </c>
      <c r="I179" s="456">
        <f t="shared" si="43"/>
        <v>34.21</v>
      </c>
      <c r="J179" s="456">
        <f t="shared" si="44"/>
        <v>27.73</v>
      </c>
      <c r="K179" s="457">
        <f t="shared" si="45"/>
        <v>9.49</v>
      </c>
      <c r="L179" s="434">
        <f t="shared" si="46"/>
        <v>43.7</v>
      </c>
      <c r="M179" s="458">
        <f t="shared" si="47"/>
        <v>0</v>
      </c>
      <c r="N179" s="447" t="s">
        <v>209</v>
      </c>
      <c r="O179" s="245">
        <f t="shared" si="27"/>
        <v>5</v>
      </c>
    </row>
    <row r="180" spans="1:15" s="11" customFormat="1" ht="14.25">
      <c r="A180" s="341" t="s">
        <v>743</v>
      </c>
      <c r="B180" s="308" t="s">
        <v>1802</v>
      </c>
      <c r="C180" s="459" t="s">
        <v>1414</v>
      </c>
      <c r="D180" s="455">
        <v>8</v>
      </c>
      <c r="E180" s="477">
        <v>15</v>
      </c>
      <c r="F180" s="477">
        <f t="shared" si="29"/>
        <v>120</v>
      </c>
      <c r="G180" s="472">
        <v>179.9</v>
      </c>
      <c r="H180" s="456">
        <f t="shared" si="42"/>
        <v>1439.2</v>
      </c>
      <c r="I180" s="456">
        <f t="shared" si="43"/>
        <v>1559.2</v>
      </c>
      <c r="J180" s="456">
        <f t="shared" si="44"/>
        <v>27.73</v>
      </c>
      <c r="K180" s="457">
        <f t="shared" si="45"/>
        <v>432.37</v>
      </c>
      <c r="L180" s="434">
        <f t="shared" si="46"/>
        <v>1991.57</v>
      </c>
      <c r="M180" s="458">
        <f t="shared" si="47"/>
        <v>0.002</v>
      </c>
      <c r="N180" s="447" t="s">
        <v>258</v>
      </c>
      <c r="O180" s="245">
        <f t="shared" si="27"/>
        <v>5</v>
      </c>
    </row>
    <row r="181" spans="1:15" s="11" customFormat="1" ht="14.25">
      <c r="A181" s="341" t="s">
        <v>2024</v>
      </c>
      <c r="B181" s="308" t="s">
        <v>690</v>
      </c>
      <c r="C181" s="459" t="s">
        <v>1414</v>
      </c>
      <c r="D181" s="455">
        <v>4</v>
      </c>
      <c r="E181" s="465">
        <v>11.47</v>
      </c>
      <c r="F181" s="465">
        <f t="shared" si="29"/>
        <v>45.88</v>
      </c>
      <c r="G181" s="465">
        <v>755.46</v>
      </c>
      <c r="H181" s="456">
        <f t="shared" si="42"/>
        <v>3021.84</v>
      </c>
      <c r="I181" s="456">
        <f t="shared" si="43"/>
        <v>3067.72</v>
      </c>
      <c r="J181" s="456">
        <f t="shared" si="44"/>
        <v>27.73</v>
      </c>
      <c r="K181" s="457">
        <f t="shared" si="45"/>
        <v>850.68</v>
      </c>
      <c r="L181" s="434">
        <f t="shared" si="46"/>
        <v>3918.4</v>
      </c>
      <c r="M181" s="458">
        <f t="shared" si="47"/>
        <v>0.0039</v>
      </c>
      <c r="N181" s="447" t="s">
        <v>207</v>
      </c>
      <c r="O181" s="245">
        <f t="shared" si="27"/>
        <v>5</v>
      </c>
    </row>
    <row r="182" spans="1:15" s="11" customFormat="1" ht="14.25">
      <c r="A182" s="341" t="s">
        <v>2026</v>
      </c>
      <c r="B182" s="308" t="s">
        <v>1803</v>
      </c>
      <c r="C182" s="459" t="s">
        <v>1414</v>
      </c>
      <c r="D182" s="455">
        <v>2</v>
      </c>
      <c r="E182" s="465">
        <v>11.47</v>
      </c>
      <c r="F182" s="465">
        <f t="shared" si="29"/>
        <v>22.94</v>
      </c>
      <c r="G182" s="465">
        <v>755.46</v>
      </c>
      <c r="H182" s="456">
        <f t="shared" si="42"/>
        <v>1510.92</v>
      </c>
      <c r="I182" s="456">
        <f t="shared" si="43"/>
        <v>1533.86</v>
      </c>
      <c r="J182" s="456">
        <f t="shared" si="44"/>
        <v>27.73</v>
      </c>
      <c r="K182" s="457">
        <f t="shared" si="45"/>
        <v>425.34</v>
      </c>
      <c r="L182" s="434">
        <f t="shared" si="46"/>
        <v>1959.2</v>
      </c>
      <c r="M182" s="458">
        <f t="shared" si="47"/>
        <v>0.002</v>
      </c>
      <c r="N182" s="447" t="s">
        <v>207</v>
      </c>
      <c r="O182" s="245">
        <f t="shared" si="27"/>
        <v>5</v>
      </c>
    </row>
    <row r="183" spans="1:15" s="11" customFormat="1" ht="14.25">
      <c r="A183" s="341" t="s">
        <v>2029</v>
      </c>
      <c r="B183" s="365" t="s">
        <v>259</v>
      </c>
      <c r="C183" s="459" t="s">
        <v>1399</v>
      </c>
      <c r="D183" s="455">
        <v>3</v>
      </c>
      <c r="E183" s="465">
        <v>15</v>
      </c>
      <c r="F183" s="465">
        <f t="shared" si="29"/>
        <v>45</v>
      </c>
      <c r="G183" s="465">
        <v>155.9</v>
      </c>
      <c r="H183" s="456">
        <f t="shared" si="42"/>
        <v>467.7</v>
      </c>
      <c r="I183" s="456">
        <f t="shared" si="43"/>
        <v>512.7</v>
      </c>
      <c r="J183" s="456">
        <f t="shared" si="44"/>
        <v>27.73</v>
      </c>
      <c r="K183" s="457">
        <f t="shared" si="45"/>
        <v>142.17</v>
      </c>
      <c r="L183" s="434">
        <f t="shared" si="46"/>
        <v>654.87</v>
      </c>
      <c r="M183" s="458">
        <f t="shared" si="47"/>
        <v>0.0007</v>
      </c>
      <c r="N183" s="447" t="s">
        <v>258</v>
      </c>
      <c r="O183" s="245">
        <f t="shared" si="27"/>
        <v>5</v>
      </c>
    </row>
    <row r="184" spans="1:15" s="11" customFormat="1" ht="14.25">
      <c r="A184" s="341" t="s">
        <v>2031</v>
      </c>
      <c r="B184" s="308" t="s">
        <v>2033</v>
      </c>
      <c r="C184" s="459" t="s">
        <v>2027</v>
      </c>
      <c r="D184" s="455">
        <v>3</v>
      </c>
      <c r="E184" s="465">
        <v>50</v>
      </c>
      <c r="F184" s="465">
        <f t="shared" si="29"/>
        <v>150</v>
      </c>
      <c r="G184" s="465">
        <v>300</v>
      </c>
      <c r="H184" s="456">
        <f t="shared" si="42"/>
        <v>900</v>
      </c>
      <c r="I184" s="456">
        <f t="shared" si="43"/>
        <v>1050</v>
      </c>
      <c r="J184" s="456">
        <f t="shared" si="44"/>
        <v>27.73</v>
      </c>
      <c r="K184" s="457">
        <f t="shared" si="45"/>
        <v>291.17</v>
      </c>
      <c r="L184" s="434">
        <f t="shared" si="46"/>
        <v>1341.17</v>
      </c>
      <c r="M184" s="458">
        <f t="shared" si="47"/>
        <v>0.0013</v>
      </c>
      <c r="N184" s="447" t="s">
        <v>260</v>
      </c>
      <c r="O184" s="245">
        <f t="shared" si="27"/>
        <v>5</v>
      </c>
    </row>
    <row r="185" spans="1:20" s="8" customFormat="1" ht="14.25">
      <c r="A185" s="334">
        <v>12</v>
      </c>
      <c r="B185" s="311" t="s">
        <v>697</v>
      </c>
      <c r="C185" s="335"/>
      <c r="D185" s="391"/>
      <c r="E185" s="410"/>
      <c r="F185" s="410"/>
      <c r="G185" s="410"/>
      <c r="H185" s="410"/>
      <c r="I185" s="410"/>
      <c r="J185" s="410"/>
      <c r="K185" s="391"/>
      <c r="L185" s="391"/>
      <c r="M185" s="398"/>
      <c r="N185" s="355"/>
      <c r="O185" s="245">
        <f t="shared" si="27"/>
        <v>2</v>
      </c>
      <c r="P185" s="11"/>
      <c r="Q185" s="11"/>
      <c r="R185" s="11"/>
      <c r="S185" s="11"/>
      <c r="T185" s="11"/>
    </row>
    <row r="186" spans="1:15" s="11" customFormat="1" ht="25.5">
      <c r="A186" s="341" t="s">
        <v>1515</v>
      </c>
      <c r="B186" s="308" t="s">
        <v>698</v>
      </c>
      <c r="C186" s="459" t="s">
        <v>1397</v>
      </c>
      <c r="D186" s="455">
        <v>6</v>
      </c>
      <c r="E186" s="465">
        <v>10.06</v>
      </c>
      <c r="F186" s="465">
        <f t="shared" si="29"/>
        <v>60.36</v>
      </c>
      <c r="G186" s="465">
        <v>9.6</v>
      </c>
      <c r="H186" s="456">
        <f aca="true" t="shared" si="48" ref="H186:H194">ROUND(D186*G186,2)</f>
        <v>57.6</v>
      </c>
      <c r="I186" s="456">
        <f aca="true" t="shared" si="49" ref="I186:I194">(F186+H186)</f>
        <v>117.96</v>
      </c>
      <c r="J186" s="456">
        <f aca="true" t="shared" si="50" ref="J186:J194">$J$11</f>
        <v>27.73</v>
      </c>
      <c r="K186" s="457">
        <f aca="true" t="shared" si="51" ref="K186:K194">ROUND(J186/100*I186,2)</f>
        <v>32.71</v>
      </c>
      <c r="L186" s="434">
        <f aca="true" t="shared" si="52" ref="L186:L194">(I186+K186)</f>
        <v>150.67</v>
      </c>
      <c r="M186" s="458">
        <f aca="true" t="shared" si="53" ref="M186:M194">L186/$C$654</f>
        <v>0.0002</v>
      </c>
      <c r="N186" s="447" t="s">
        <v>178</v>
      </c>
      <c r="O186" s="245">
        <f t="shared" si="27"/>
        <v>4</v>
      </c>
    </row>
    <row r="187" spans="1:15" s="11" customFormat="1" ht="14.25">
      <c r="A187" s="341" t="s">
        <v>1516</v>
      </c>
      <c r="B187" s="308" t="s">
        <v>748</v>
      </c>
      <c r="C187" s="459" t="s">
        <v>1397</v>
      </c>
      <c r="D187" s="455">
        <v>7</v>
      </c>
      <c r="E187" s="465">
        <v>12.44</v>
      </c>
      <c r="F187" s="465">
        <f t="shared" si="29"/>
        <v>87.08</v>
      </c>
      <c r="G187" s="465">
        <v>42.45</v>
      </c>
      <c r="H187" s="456">
        <f t="shared" si="48"/>
        <v>297.15</v>
      </c>
      <c r="I187" s="456">
        <f t="shared" si="49"/>
        <v>384.23</v>
      </c>
      <c r="J187" s="456">
        <f t="shared" si="50"/>
        <v>27.73</v>
      </c>
      <c r="K187" s="457">
        <f t="shared" si="51"/>
        <v>106.55</v>
      </c>
      <c r="L187" s="434">
        <f t="shared" si="52"/>
        <v>490.78</v>
      </c>
      <c r="M187" s="458">
        <f t="shared" si="53"/>
        <v>0.0005</v>
      </c>
      <c r="N187" s="447" t="s">
        <v>305</v>
      </c>
      <c r="O187" s="245">
        <f t="shared" si="27"/>
        <v>4</v>
      </c>
    </row>
    <row r="188" spans="1:15" s="11" customFormat="1" ht="14.25">
      <c r="A188" s="341" t="s">
        <v>1815</v>
      </c>
      <c r="B188" s="308" t="s">
        <v>699</v>
      </c>
      <c r="C188" s="459" t="s">
        <v>1398</v>
      </c>
      <c r="D188" s="455">
        <v>8</v>
      </c>
      <c r="E188" s="465">
        <v>11.74</v>
      </c>
      <c r="F188" s="465">
        <f t="shared" si="29"/>
        <v>93.92</v>
      </c>
      <c r="G188" s="465">
        <v>28.04</v>
      </c>
      <c r="H188" s="456">
        <f t="shared" si="48"/>
        <v>224.32</v>
      </c>
      <c r="I188" s="456">
        <f t="shared" si="49"/>
        <v>318.24</v>
      </c>
      <c r="J188" s="456">
        <f t="shared" si="50"/>
        <v>27.73</v>
      </c>
      <c r="K188" s="457">
        <f t="shared" si="51"/>
        <v>88.25</v>
      </c>
      <c r="L188" s="434">
        <f t="shared" si="52"/>
        <v>406.49</v>
      </c>
      <c r="M188" s="458">
        <f t="shared" si="53"/>
        <v>0.0004</v>
      </c>
      <c r="N188" s="447" t="s">
        <v>269</v>
      </c>
      <c r="O188" s="245">
        <f t="shared" si="27"/>
        <v>4</v>
      </c>
    </row>
    <row r="189" spans="1:15" s="11" customFormat="1" ht="25.5">
      <c r="A189" s="341" t="s">
        <v>1816</v>
      </c>
      <c r="B189" s="308" t="s">
        <v>691</v>
      </c>
      <c r="C189" s="459" t="s">
        <v>1397</v>
      </c>
      <c r="D189" s="455">
        <v>6</v>
      </c>
      <c r="E189" s="465">
        <v>1.41</v>
      </c>
      <c r="F189" s="465">
        <f t="shared" si="29"/>
        <v>8.46</v>
      </c>
      <c r="G189" s="465">
        <v>30.85</v>
      </c>
      <c r="H189" s="456">
        <f t="shared" si="48"/>
        <v>185.1</v>
      </c>
      <c r="I189" s="456">
        <f t="shared" si="49"/>
        <v>193.56</v>
      </c>
      <c r="J189" s="456">
        <f t="shared" si="50"/>
        <v>27.73</v>
      </c>
      <c r="K189" s="457">
        <f t="shared" si="51"/>
        <v>53.67</v>
      </c>
      <c r="L189" s="434">
        <f t="shared" si="52"/>
        <v>247.23</v>
      </c>
      <c r="M189" s="458">
        <f t="shared" si="53"/>
        <v>0.0002</v>
      </c>
      <c r="N189" s="447" t="s">
        <v>270</v>
      </c>
      <c r="O189" s="245">
        <f t="shared" si="27"/>
        <v>4</v>
      </c>
    </row>
    <row r="190" spans="1:15" s="11" customFormat="1" ht="25.5">
      <c r="A190" s="341" t="s">
        <v>1817</v>
      </c>
      <c r="B190" s="308" t="s">
        <v>692</v>
      </c>
      <c r="C190" s="459" t="s">
        <v>1397</v>
      </c>
      <c r="D190" s="455">
        <v>6</v>
      </c>
      <c r="E190" s="465">
        <v>5.76</v>
      </c>
      <c r="F190" s="465">
        <f t="shared" si="29"/>
        <v>34.56</v>
      </c>
      <c r="G190" s="465">
        <v>28.35</v>
      </c>
      <c r="H190" s="456">
        <f t="shared" si="48"/>
        <v>170.1</v>
      </c>
      <c r="I190" s="456">
        <f t="shared" si="49"/>
        <v>204.66</v>
      </c>
      <c r="J190" s="456">
        <f t="shared" si="50"/>
        <v>27.73</v>
      </c>
      <c r="K190" s="457">
        <f t="shared" si="51"/>
        <v>56.75</v>
      </c>
      <c r="L190" s="434">
        <f t="shared" si="52"/>
        <v>261.41</v>
      </c>
      <c r="M190" s="458">
        <f t="shared" si="53"/>
        <v>0.0003</v>
      </c>
      <c r="N190" s="447" t="s">
        <v>306</v>
      </c>
      <c r="O190" s="245">
        <f t="shared" si="27"/>
        <v>4</v>
      </c>
    </row>
    <row r="191" spans="1:15" s="11" customFormat="1" ht="14.25">
      <c r="A191" s="341" t="s">
        <v>1818</v>
      </c>
      <c r="B191" s="308" t="s">
        <v>2035</v>
      </c>
      <c r="C191" s="476" t="s">
        <v>1398</v>
      </c>
      <c r="D191" s="455">
        <v>2</v>
      </c>
      <c r="E191" s="465">
        <v>9.24</v>
      </c>
      <c r="F191" s="465">
        <f t="shared" si="29"/>
        <v>18.48</v>
      </c>
      <c r="G191" s="465">
        <v>2.83</v>
      </c>
      <c r="H191" s="456">
        <f t="shared" si="48"/>
        <v>5.66</v>
      </c>
      <c r="I191" s="456">
        <f t="shared" si="49"/>
        <v>24.14</v>
      </c>
      <c r="J191" s="456">
        <f t="shared" si="50"/>
        <v>27.73</v>
      </c>
      <c r="K191" s="457">
        <f t="shared" si="51"/>
        <v>6.69</v>
      </c>
      <c r="L191" s="434">
        <f t="shared" si="52"/>
        <v>30.83</v>
      </c>
      <c r="M191" s="458">
        <f t="shared" si="53"/>
        <v>0</v>
      </c>
      <c r="N191" s="447" t="s">
        <v>304</v>
      </c>
      <c r="O191" s="245">
        <f t="shared" si="27"/>
        <v>4</v>
      </c>
    </row>
    <row r="192" spans="1:15" s="11" customFormat="1" ht="14.25">
      <c r="A192" s="341" t="s">
        <v>1819</v>
      </c>
      <c r="B192" s="308" t="s">
        <v>693</v>
      </c>
      <c r="C192" s="459" t="s">
        <v>1397</v>
      </c>
      <c r="D192" s="455">
        <v>16</v>
      </c>
      <c r="E192" s="465">
        <v>5.76</v>
      </c>
      <c r="F192" s="465">
        <f t="shared" si="29"/>
        <v>92.16</v>
      </c>
      <c r="G192" s="465">
        <v>28.35</v>
      </c>
      <c r="H192" s="456">
        <f t="shared" si="48"/>
        <v>453.6</v>
      </c>
      <c r="I192" s="456">
        <f t="shared" si="49"/>
        <v>545.76</v>
      </c>
      <c r="J192" s="456">
        <f t="shared" si="50"/>
        <v>27.73</v>
      </c>
      <c r="K192" s="457">
        <f t="shared" si="51"/>
        <v>151.34</v>
      </c>
      <c r="L192" s="434">
        <f t="shared" si="52"/>
        <v>697.1</v>
      </c>
      <c r="M192" s="458">
        <f t="shared" si="53"/>
        <v>0.0007</v>
      </c>
      <c r="N192" s="447" t="s">
        <v>306</v>
      </c>
      <c r="O192" s="245">
        <f t="shared" si="27"/>
        <v>4</v>
      </c>
    </row>
    <row r="193" spans="1:15" s="11" customFormat="1" ht="14.25">
      <c r="A193" s="341" t="s">
        <v>746</v>
      </c>
      <c r="B193" s="308" t="s">
        <v>749</v>
      </c>
      <c r="C193" s="459" t="s">
        <v>1397</v>
      </c>
      <c r="D193" s="455">
        <v>8</v>
      </c>
      <c r="E193" s="465">
        <v>13.93</v>
      </c>
      <c r="F193" s="465">
        <f t="shared" si="29"/>
        <v>111.44</v>
      </c>
      <c r="G193" s="465">
        <v>42.97</v>
      </c>
      <c r="H193" s="456">
        <f t="shared" si="48"/>
        <v>343.76</v>
      </c>
      <c r="I193" s="456">
        <f t="shared" si="49"/>
        <v>455.2</v>
      </c>
      <c r="J193" s="456">
        <f t="shared" si="50"/>
        <v>27.73</v>
      </c>
      <c r="K193" s="457">
        <f t="shared" si="51"/>
        <v>126.23</v>
      </c>
      <c r="L193" s="434">
        <f t="shared" si="52"/>
        <v>581.43</v>
      </c>
      <c r="M193" s="458">
        <f t="shared" si="53"/>
        <v>0.0006</v>
      </c>
      <c r="N193" s="447" t="s">
        <v>307</v>
      </c>
      <c r="O193" s="245">
        <f t="shared" si="27"/>
        <v>4</v>
      </c>
    </row>
    <row r="194" spans="1:15" s="11" customFormat="1" ht="14.25">
      <c r="A194" s="341" t="s">
        <v>747</v>
      </c>
      <c r="B194" s="308" t="s">
        <v>750</v>
      </c>
      <c r="C194" s="459" t="s">
        <v>1398</v>
      </c>
      <c r="D194" s="455">
        <v>15</v>
      </c>
      <c r="E194" s="465">
        <v>4.34</v>
      </c>
      <c r="F194" s="465">
        <f t="shared" si="29"/>
        <v>65.1</v>
      </c>
      <c r="G194" s="465">
        <v>0.72</v>
      </c>
      <c r="H194" s="456">
        <f t="shared" si="48"/>
        <v>10.8</v>
      </c>
      <c r="I194" s="456">
        <f t="shared" si="49"/>
        <v>75.9</v>
      </c>
      <c r="J194" s="456">
        <f t="shared" si="50"/>
        <v>27.73</v>
      </c>
      <c r="K194" s="457">
        <f t="shared" si="51"/>
        <v>21.05</v>
      </c>
      <c r="L194" s="434">
        <f t="shared" si="52"/>
        <v>96.95</v>
      </c>
      <c r="M194" s="458">
        <f t="shared" si="53"/>
        <v>0.0001</v>
      </c>
      <c r="N194" s="447" t="s">
        <v>308</v>
      </c>
      <c r="O194" s="245">
        <f t="shared" si="27"/>
        <v>4</v>
      </c>
    </row>
    <row r="195" spans="1:15" s="8" customFormat="1" ht="14.25">
      <c r="A195" s="334">
        <v>13</v>
      </c>
      <c r="B195" s="45" t="s">
        <v>1418</v>
      </c>
      <c r="C195" s="335"/>
      <c r="D195" s="391"/>
      <c r="E195" s="410"/>
      <c r="F195" s="410"/>
      <c r="G195" s="410"/>
      <c r="H195" s="410"/>
      <c r="I195" s="410"/>
      <c r="J195" s="410"/>
      <c r="K195" s="391"/>
      <c r="L195" s="391"/>
      <c r="M195" s="398"/>
      <c r="N195" s="355"/>
      <c r="O195" s="245">
        <f t="shared" si="27"/>
        <v>2</v>
      </c>
    </row>
    <row r="196" spans="1:15" s="11" customFormat="1" ht="14.25">
      <c r="A196" s="341" t="s">
        <v>1820</v>
      </c>
      <c r="B196" s="308" t="s">
        <v>598</v>
      </c>
      <c r="C196" s="459" t="s">
        <v>1397</v>
      </c>
      <c r="D196" s="455">
        <v>8</v>
      </c>
      <c r="E196" s="465">
        <v>8.23</v>
      </c>
      <c r="F196" s="465">
        <f t="shared" si="29"/>
        <v>65.84</v>
      </c>
      <c r="G196" s="465">
        <v>2.27</v>
      </c>
      <c r="H196" s="456">
        <f aca="true" t="shared" si="54" ref="H196:H207">ROUND(D196*G196,2)</f>
        <v>18.16</v>
      </c>
      <c r="I196" s="456">
        <f aca="true" t="shared" si="55" ref="I196:I207">(F196+H196)</f>
        <v>84</v>
      </c>
      <c r="J196" s="456">
        <f aca="true" t="shared" si="56" ref="J196:J207">$J$11</f>
        <v>27.73</v>
      </c>
      <c r="K196" s="457">
        <f aca="true" t="shared" si="57" ref="K196:K207">ROUND(J196/100*I196,2)</f>
        <v>23.29</v>
      </c>
      <c r="L196" s="434">
        <f aca="true" t="shared" si="58" ref="L196:L207">(I196+K196)</f>
        <v>107.29</v>
      </c>
      <c r="M196" s="458">
        <f aca="true" t="shared" si="59" ref="M196:M207">L196/$C$654</f>
        <v>0.0001</v>
      </c>
      <c r="N196" s="447" t="s">
        <v>294</v>
      </c>
      <c r="O196" s="245">
        <f t="shared" si="27"/>
        <v>4</v>
      </c>
    </row>
    <row r="197" spans="1:15" s="11" customFormat="1" ht="14.25">
      <c r="A197" s="341" t="s">
        <v>1821</v>
      </c>
      <c r="B197" s="308" t="s">
        <v>751</v>
      </c>
      <c r="C197" s="459" t="s">
        <v>1397</v>
      </c>
      <c r="D197" s="455">
        <v>12</v>
      </c>
      <c r="E197" s="465">
        <v>1.23</v>
      </c>
      <c r="F197" s="465">
        <f t="shared" si="29"/>
        <v>14.76</v>
      </c>
      <c r="G197" s="465">
        <v>1.25</v>
      </c>
      <c r="H197" s="456">
        <f t="shared" si="54"/>
        <v>15</v>
      </c>
      <c r="I197" s="456">
        <f t="shared" si="55"/>
        <v>29.76</v>
      </c>
      <c r="J197" s="456">
        <f t="shared" si="56"/>
        <v>27.73</v>
      </c>
      <c r="K197" s="457">
        <f t="shared" si="57"/>
        <v>8.25</v>
      </c>
      <c r="L197" s="434">
        <f t="shared" si="58"/>
        <v>38.01</v>
      </c>
      <c r="M197" s="458">
        <f t="shared" si="59"/>
        <v>0</v>
      </c>
      <c r="N197" s="447" t="s">
        <v>302</v>
      </c>
      <c r="O197" s="245">
        <f t="shared" si="27"/>
        <v>4</v>
      </c>
    </row>
    <row r="198" spans="1:15" s="11" customFormat="1" ht="14.25">
      <c r="A198" s="341" t="s">
        <v>1822</v>
      </c>
      <c r="B198" s="308" t="s">
        <v>752</v>
      </c>
      <c r="C198" s="459" t="s">
        <v>1397</v>
      </c>
      <c r="D198" s="455">
        <v>12</v>
      </c>
      <c r="E198" s="465">
        <v>11.4</v>
      </c>
      <c r="F198" s="465">
        <f t="shared" si="29"/>
        <v>136.8</v>
      </c>
      <c r="G198" s="465">
        <v>2.66</v>
      </c>
      <c r="H198" s="456">
        <f t="shared" si="54"/>
        <v>31.92</v>
      </c>
      <c r="I198" s="456">
        <f t="shared" si="55"/>
        <v>168.72</v>
      </c>
      <c r="J198" s="456">
        <f t="shared" si="56"/>
        <v>27.73</v>
      </c>
      <c r="K198" s="457">
        <f t="shared" si="57"/>
        <v>46.79</v>
      </c>
      <c r="L198" s="434">
        <f t="shared" si="58"/>
        <v>215.51</v>
      </c>
      <c r="M198" s="458">
        <f t="shared" si="59"/>
        <v>0.0002</v>
      </c>
      <c r="N198" s="447" t="s">
        <v>303</v>
      </c>
      <c r="O198" s="245">
        <f t="shared" si="27"/>
        <v>4</v>
      </c>
    </row>
    <row r="199" spans="1:15" s="11" customFormat="1" ht="25.5">
      <c r="A199" s="341" t="s">
        <v>1823</v>
      </c>
      <c r="B199" s="308" t="s">
        <v>1373</v>
      </c>
      <c r="C199" s="459" t="s">
        <v>1397</v>
      </c>
      <c r="D199" s="455">
        <v>350</v>
      </c>
      <c r="E199" s="465">
        <v>10</v>
      </c>
      <c r="F199" s="465">
        <f t="shared" si="29"/>
        <v>3500</v>
      </c>
      <c r="G199" s="465">
        <v>40</v>
      </c>
      <c r="H199" s="456">
        <f t="shared" si="54"/>
        <v>14000</v>
      </c>
      <c r="I199" s="456">
        <f t="shared" si="55"/>
        <v>17500</v>
      </c>
      <c r="J199" s="456">
        <f t="shared" si="56"/>
        <v>27.73</v>
      </c>
      <c r="K199" s="457">
        <f t="shared" si="57"/>
        <v>4852.75</v>
      </c>
      <c r="L199" s="434">
        <f t="shared" si="58"/>
        <v>22352.75</v>
      </c>
      <c r="M199" s="458">
        <f t="shared" si="59"/>
        <v>0.0224</v>
      </c>
      <c r="N199" s="447" t="s">
        <v>301</v>
      </c>
      <c r="O199" s="245">
        <f t="shared" si="27"/>
        <v>4</v>
      </c>
    </row>
    <row r="200" spans="1:15" s="11" customFormat="1" ht="25.5">
      <c r="A200" s="341" t="s">
        <v>1824</v>
      </c>
      <c r="B200" s="308" t="s">
        <v>695</v>
      </c>
      <c r="C200" s="459" t="s">
        <v>1397</v>
      </c>
      <c r="D200" s="455">
        <v>24</v>
      </c>
      <c r="E200" s="465">
        <v>20</v>
      </c>
      <c r="F200" s="465">
        <f t="shared" si="29"/>
        <v>480</v>
      </c>
      <c r="G200" s="465">
        <v>80</v>
      </c>
      <c r="H200" s="456">
        <f t="shared" si="54"/>
        <v>1920</v>
      </c>
      <c r="I200" s="456">
        <f t="shared" si="55"/>
        <v>2400</v>
      </c>
      <c r="J200" s="456">
        <f t="shared" si="56"/>
        <v>27.73</v>
      </c>
      <c r="K200" s="457">
        <f t="shared" si="57"/>
        <v>665.52</v>
      </c>
      <c r="L200" s="434">
        <f t="shared" si="58"/>
        <v>3065.52</v>
      </c>
      <c r="M200" s="458">
        <f t="shared" si="59"/>
        <v>0.0031</v>
      </c>
      <c r="N200" s="447" t="s">
        <v>301</v>
      </c>
      <c r="O200" s="245">
        <f aca="true" t="shared" si="60" ref="O200:O262">LEN(A200)</f>
        <v>4</v>
      </c>
    </row>
    <row r="201" spans="1:15" s="11" customFormat="1" ht="25.5">
      <c r="A201" s="341" t="s">
        <v>1825</v>
      </c>
      <c r="B201" s="308" t="s">
        <v>845</v>
      </c>
      <c r="C201" s="459" t="s">
        <v>1397</v>
      </c>
      <c r="D201" s="455">
        <v>9</v>
      </c>
      <c r="E201" s="465">
        <v>21.13</v>
      </c>
      <c r="F201" s="465">
        <f t="shared" si="29"/>
        <v>190.17</v>
      </c>
      <c r="G201" s="465">
        <v>67.22</v>
      </c>
      <c r="H201" s="456">
        <f t="shared" si="54"/>
        <v>604.98</v>
      </c>
      <c r="I201" s="456">
        <f t="shared" si="55"/>
        <v>795.15</v>
      </c>
      <c r="J201" s="456">
        <f t="shared" si="56"/>
        <v>27.73</v>
      </c>
      <c r="K201" s="457">
        <f t="shared" si="57"/>
        <v>220.5</v>
      </c>
      <c r="L201" s="434">
        <f t="shared" si="58"/>
        <v>1015.65</v>
      </c>
      <c r="M201" s="458">
        <f t="shared" si="59"/>
        <v>0.001</v>
      </c>
      <c r="N201" s="447" t="s">
        <v>300</v>
      </c>
      <c r="O201" s="245">
        <f t="shared" si="60"/>
        <v>4</v>
      </c>
    </row>
    <row r="202" spans="1:15" s="11" customFormat="1" ht="25.5">
      <c r="A202" s="341" t="s">
        <v>1826</v>
      </c>
      <c r="B202" s="308" t="s">
        <v>754</v>
      </c>
      <c r="C202" s="459" t="s">
        <v>1397</v>
      </c>
      <c r="D202" s="455">
        <v>8</v>
      </c>
      <c r="E202" s="460">
        <v>13.5</v>
      </c>
      <c r="F202" s="460">
        <f t="shared" si="29"/>
        <v>108</v>
      </c>
      <c r="G202" s="460">
        <v>42</v>
      </c>
      <c r="H202" s="456">
        <f t="shared" si="54"/>
        <v>336</v>
      </c>
      <c r="I202" s="456">
        <f t="shared" si="55"/>
        <v>444</v>
      </c>
      <c r="J202" s="456">
        <f t="shared" si="56"/>
        <v>27.73</v>
      </c>
      <c r="K202" s="457">
        <f t="shared" si="57"/>
        <v>123.12</v>
      </c>
      <c r="L202" s="434">
        <f t="shared" si="58"/>
        <v>567.12</v>
      </c>
      <c r="M202" s="458">
        <f t="shared" si="59"/>
        <v>0.0006</v>
      </c>
      <c r="N202" s="373" t="s">
        <v>180</v>
      </c>
      <c r="O202" s="245">
        <f t="shared" si="60"/>
        <v>4</v>
      </c>
    </row>
    <row r="203" spans="1:15" s="11" customFormat="1" ht="25.5">
      <c r="A203" s="341" t="s">
        <v>1827</v>
      </c>
      <c r="B203" s="308" t="s">
        <v>1944</v>
      </c>
      <c r="C203" s="459" t="s">
        <v>1397</v>
      </c>
      <c r="D203" s="455">
        <v>2</v>
      </c>
      <c r="E203" s="465">
        <v>8.1</v>
      </c>
      <c r="F203" s="465">
        <f t="shared" si="29"/>
        <v>16.2</v>
      </c>
      <c r="G203" s="465">
        <v>11.9</v>
      </c>
      <c r="H203" s="456">
        <f t="shared" si="54"/>
        <v>23.8</v>
      </c>
      <c r="I203" s="456">
        <f t="shared" si="55"/>
        <v>40</v>
      </c>
      <c r="J203" s="456">
        <f t="shared" si="56"/>
        <v>27.73</v>
      </c>
      <c r="K203" s="457">
        <f t="shared" si="57"/>
        <v>11.09</v>
      </c>
      <c r="L203" s="434">
        <f t="shared" si="58"/>
        <v>51.09</v>
      </c>
      <c r="M203" s="458">
        <f t="shared" si="59"/>
        <v>0.0001</v>
      </c>
      <c r="N203" s="447" t="s">
        <v>263</v>
      </c>
      <c r="O203" s="245">
        <f t="shared" si="60"/>
        <v>4</v>
      </c>
    </row>
    <row r="204" spans="1:15" s="11" customFormat="1" ht="25.5">
      <c r="A204" s="341" t="s">
        <v>1828</v>
      </c>
      <c r="B204" s="308" t="s">
        <v>1465</v>
      </c>
      <c r="C204" s="459" t="s">
        <v>1397</v>
      </c>
      <c r="D204" s="455">
        <v>2</v>
      </c>
      <c r="E204" s="465">
        <v>10</v>
      </c>
      <c r="F204" s="465">
        <f t="shared" si="29"/>
        <v>20</v>
      </c>
      <c r="G204" s="465">
        <v>102.9</v>
      </c>
      <c r="H204" s="456">
        <f t="shared" si="54"/>
        <v>205.8</v>
      </c>
      <c r="I204" s="456">
        <f t="shared" si="55"/>
        <v>225.8</v>
      </c>
      <c r="J204" s="456">
        <f t="shared" si="56"/>
        <v>27.73</v>
      </c>
      <c r="K204" s="457">
        <f t="shared" si="57"/>
        <v>62.61</v>
      </c>
      <c r="L204" s="434">
        <f t="shared" si="58"/>
        <v>288.41</v>
      </c>
      <c r="M204" s="458">
        <f t="shared" si="59"/>
        <v>0.0003</v>
      </c>
      <c r="N204" s="447" t="s">
        <v>271</v>
      </c>
      <c r="O204" s="245">
        <f t="shared" si="60"/>
        <v>4</v>
      </c>
    </row>
    <row r="205" spans="1:15" s="11" customFormat="1" ht="14.25">
      <c r="A205" s="341" t="s">
        <v>1829</v>
      </c>
      <c r="B205" s="308" t="s">
        <v>1491</v>
      </c>
      <c r="C205" s="459" t="s">
        <v>846</v>
      </c>
      <c r="D205" s="455">
        <v>1</v>
      </c>
      <c r="E205" s="460">
        <v>5</v>
      </c>
      <c r="F205" s="460">
        <f t="shared" si="29"/>
        <v>5</v>
      </c>
      <c r="G205" s="460">
        <v>45</v>
      </c>
      <c r="H205" s="456">
        <f t="shared" si="54"/>
        <v>45</v>
      </c>
      <c r="I205" s="456">
        <f t="shared" si="55"/>
        <v>50</v>
      </c>
      <c r="J205" s="456">
        <f t="shared" si="56"/>
        <v>27.73</v>
      </c>
      <c r="K205" s="457">
        <f t="shared" si="57"/>
        <v>13.87</v>
      </c>
      <c r="L205" s="434">
        <f t="shared" si="58"/>
        <v>63.87</v>
      </c>
      <c r="M205" s="458">
        <f t="shared" si="59"/>
        <v>0.0001</v>
      </c>
      <c r="N205" s="373" t="s">
        <v>181</v>
      </c>
      <c r="O205" s="245">
        <f t="shared" si="60"/>
        <v>5</v>
      </c>
    </row>
    <row r="206" spans="1:15" s="11" customFormat="1" ht="14.25">
      <c r="A206" s="341" t="s">
        <v>1830</v>
      </c>
      <c r="B206" s="308" t="s">
        <v>694</v>
      </c>
      <c r="C206" s="459" t="s">
        <v>846</v>
      </c>
      <c r="D206" s="455">
        <v>10</v>
      </c>
      <c r="E206" s="465">
        <v>3.5</v>
      </c>
      <c r="F206" s="465">
        <f aca="true" t="shared" si="61" ref="F206:F269">ROUND(D206*E206,2)</f>
        <v>35</v>
      </c>
      <c r="G206" s="465">
        <v>25</v>
      </c>
      <c r="H206" s="456">
        <f t="shared" si="54"/>
        <v>250</v>
      </c>
      <c r="I206" s="456">
        <f t="shared" si="55"/>
        <v>285</v>
      </c>
      <c r="J206" s="456">
        <f t="shared" si="56"/>
        <v>27.73</v>
      </c>
      <c r="K206" s="457">
        <f t="shared" si="57"/>
        <v>79.03</v>
      </c>
      <c r="L206" s="434">
        <f t="shared" si="58"/>
        <v>364.03</v>
      </c>
      <c r="M206" s="458">
        <f t="shared" si="59"/>
        <v>0.0004</v>
      </c>
      <c r="N206" s="373" t="s">
        <v>180</v>
      </c>
      <c r="O206" s="245">
        <f t="shared" si="60"/>
        <v>5</v>
      </c>
    </row>
    <row r="207" spans="1:15" s="11" customFormat="1" ht="14.25">
      <c r="A207" s="341" t="s">
        <v>1831</v>
      </c>
      <c r="B207" s="308" t="s">
        <v>696</v>
      </c>
      <c r="C207" s="459" t="s">
        <v>1398</v>
      </c>
      <c r="D207" s="455">
        <v>10</v>
      </c>
      <c r="E207" s="465">
        <v>4.8</v>
      </c>
      <c r="F207" s="465">
        <f t="shared" si="61"/>
        <v>48</v>
      </c>
      <c r="G207" s="465">
        <v>2.88</v>
      </c>
      <c r="H207" s="456">
        <f t="shared" si="54"/>
        <v>28.8</v>
      </c>
      <c r="I207" s="456">
        <f t="shared" si="55"/>
        <v>76.8</v>
      </c>
      <c r="J207" s="456">
        <f t="shared" si="56"/>
        <v>27.73</v>
      </c>
      <c r="K207" s="457">
        <f t="shared" si="57"/>
        <v>21.3</v>
      </c>
      <c r="L207" s="434">
        <f t="shared" si="58"/>
        <v>98.1</v>
      </c>
      <c r="M207" s="458">
        <f t="shared" si="59"/>
        <v>0.0001</v>
      </c>
      <c r="N207" s="447" t="s">
        <v>178</v>
      </c>
      <c r="O207" s="245">
        <f t="shared" si="60"/>
        <v>5</v>
      </c>
    </row>
    <row r="208" spans="1:15" s="8" customFormat="1" ht="14.25">
      <c r="A208" s="334">
        <v>14</v>
      </c>
      <c r="B208" s="45" t="s">
        <v>1384</v>
      </c>
      <c r="C208" s="335"/>
      <c r="D208" s="391"/>
      <c r="E208" s="410"/>
      <c r="F208" s="410"/>
      <c r="G208" s="410"/>
      <c r="H208" s="410"/>
      <c r="I208" s="410"/>
      <c r="J208" s="410"/>
      <c r="K208" s="391"/>
      <c r="L208" s="391"/>
      <c r="M208" s="398"/>
      <c r="N208" s="355"/>
      <c r="O208" s="245">
        <f t="shared" si="60"/>
        <v>2</v>
      </c>
    </row>
    <row r="209" spans="1:15" s="11" customFormat="1" ht="14.25">
      <c r="A209" s="341" t="s">
        <v>1832</v>
      </c>
      <c r="B209" s="308" t="s">
        <v>596</v>
      </c>
      <c r="C209" s="459" t="s">
        <v>1397</v>
      </c>
      <c r="D209" s="455">
        <v>40</v>
      </c>
      <c r="E209" s="465">
        <v>8.23</v>
      </c>
      <c r="F209" s="465">
        <f t="shared" si="61"/>
        <v>329.2</v>
      </c>
      <c r="G209" s="465">
        <v>2.27</v>
      </c>
      <c r="H209" s="456">
        <f aca="true" t="shared" si="62" ref="H209:H232">ROUND(D209*G209,2)</f>
        <v>90.8</v>
      </c>
      <c r="I209" s="456">
        <f aca="true" t="shared" si="63" ref="I209:I232">(F209+H209)</f>
        <v>420</v>
      </c>
      <c r="J209" s="456">
        <f aca="true" t="shared" si="64" ref="J209:J232">$J$11</f>
        <v>27.73</v>
      </c>
      <c r="K209" s="457">
        <f aca="true" t="shared" si="65" ref="K209:K232">ROUND(J209/100*I209,2)</f>
        <v>116.47</v>
      </c>
      <c r="L209" s="434">
        <f aca="true" t="shared" si="66" ref="L209:L232">(I209+K209)</f>
        <v>536.47</v>
      </c>
      <c r="M209" s="458">
        <f aca="true" t="shared" si="67" ref="M209:M232">L209/$C$654</f>
        <v>0.0005</v>
      </c>
      <c r="N209" s="447" t="s">
        <v>294</v>
      </c>
      <c r="O209" s="245">
        <f t="shared" si="60"/>
        <v>4</v>
      </c>
    </row>
    <row r="210" spans="1:15" s="11" customFormat="1" ht="14.25">
      <c r="A210" s="341" t="s">
        <v>1833</v>
      </c>
      <c r="B210" s="308" t="s">
        <v>577</v>
      </c>
      <c r="C210" s="459" t="s">
        <v>1397</v>
      </c>
      <c r="D210" s="455">
        <v>4</v>
      </c>
      <c r="E210" s="465">
        <v>9.6</v>
      </c>
      <c r="F210" s="465">
        <f t="shared" si="61"/>
        <v>38.4</v>
      </c>
      <c r="G210" s="465">
        <v>38.41</v>
      </c>
      <c r="H210" s="456">
        <f t="shared" si="62"/>
        <v>153.64</v>
      </c>
      <c r="I210" s="456">
        <f t="shared" si="63"/>
        <v>192.04</v>
      </c>
      <c r="J210" s="456">
        <f t="shared" si="64"/>
        <v>27.73</v>
      </c>
      <c r="K210" s="457">
        <f t="shared" si="65"/>
        <v>53.25</v>
      </c>
      <c r="L210" s="434">
        <f t="shared" si="66"/>
        <v>245.29</v>
      </c>
      <c r="M210" s="458">
        <f t="shared" si="67"/>
        <v>0.0002</v>
      </c>
      <c r="N210" s="447" t="s">
        <v>178</v>
      </c>
      <c r="O210" s="245">
        <f t="shared" si="60"/>
        <v>4</v>
      </c>
    </row>
    <row r="211" spans="1:15" s="11" customFormat="1" ht="14.25">
      <c r="A211" s="341" t="s">
        <v>1834</v>
      </c>
      <c r="B211" s="308" t="s">
        <v>1495</v>
      </c>
      <c r="C211" s="459" t="s">
        <v>1397</v>
      </c>
      <c r="D211" s="455">
        <v>80</v>
      </c>
      <c r="E211" s="460">
        <v>7.96</v>
      </c>
      <c r="F211" s="460">
        <f t="shared" si="61"/>
        <v>636.8</v>
      </c>
      <c r="G211" s="460">
        <v>9.37</v>
      </c>
      <c r="H211" s="456">
        <f t="shared" si="62"/>
        <v>749.6</v>
      </c>
      <c r="I211" s="456">
        <f t="shared" si="63"/>
        <v>1386.4</v>
      </c>
      <c r="J211" s="456">
        <f t="shared" si="64"/>
        <v>27.73</v>
      </c>
      <c r="K211" s="457">
        <f t="shared" si="65"/>
        <v>384.45</v>
      </c>
      <c r="L211" s="434">
        <f t="shared" si="66"/>
        <v>1770.85</v>
      </c>
      <c r="M211" s="458">
        <f t="shared" si="67"/>
        <v>0.0018</v>
      </c>
      <c r="N211" s="373" t="s">
        <v>170</v>
      </c>
      <c r="O211" s="245">
        <f t="shared" si="60"/>
        <v>4</v>
      </c>
    </row>
    <row r="212" spans="1:15" s="11" customFormat="1" ht="14.25">
      <c r="A212" s="341" t="s">
        <v>1835</v>
      </c>
      <c r="B212" s="308" t="s">
        <v>1496</v>
      </c>
      <c r="C212" s="459" t="s">
        <v>1397</v>
      </c>
      <c r="D212" s="455">
        <v>300</v>
      </c>
      <c r="E212" s="478">
        <v>4.57</v>
      </c>
      <c r="F212" s="478">
        <f t="shared" si="61"/>
        <v>1371</v>
      </c>
      <c r="G212" s="478">
        <v>5.63</v>
      </c>
      <c r="H212" s="456">
        <f t="shared" si="62"/>
        <v>1689</v>
      </c>
      <c r="I212" s="456">
        <f t="shared" si="63"/>
        <v>3060</v>
      </c>
      <c r="J212" s="456">
        <f t="shared" si="64"/>
        <v>27.73</v>
      </c>
      <c r="K212" s="457">
        <f t="shared" si="65"/>
        <v>848.54</v>
      </c>
      <c r="L212" s="434">
        <f t="shared" si="66"/>
        <v>3908.54</v>
      </c>
      <c r="M212" s="458">
        <f t="shared" si="67"/>
        <v>0.0039</v>
      </c>
      <c r="N212" s="373" t="s">
        <v>171</v>
      </c>
      <c r="O212" s="245">
        <f t="shared" si="60"/>
        <v>4</v>
      </c>
    </row>
    <row r="213" spans="1:15" s="11" customFormat="1" ht="14.25">
      <c r="A213" s="341" t="s">
        <v>1836</v>
      </c>
      <c r="B213" s="308" t="s">
        <v>755</v>
      </c>
      <c r="C213" s="459" t="s">
        <v>1397</v>
      </c>
      <c r="D213" s="455">
        <v>2</v>
      </c>
      <c r="E213" s="465">
        <v>22.7</v>
      </c>
      <c r="F213" s="465">
        <f t="shared" si="61"/>
        <v>45.4</v>
      </c>
      <c r="G213" s="465">
        <v>10.43</v>
      </c>
      <c r="H213" s="456">
        <f t="shared" si="62"/>
        <v>20.86</v>
      </c>
      <c r="I213" s="456">
        <f t="shared" si="63"/>
        <v>66.26</v>
      </c>
      <c r="J213" s="456">
        <f t="shared" si="64"/>
        <v>27.73</v>
      </c>
      <c r="K213" s="457">
        <f t="shared" si="65"/>
        <v>18.37</v>
      </c>
      <c r="L213" s="434">
        <f t="shared" si="66"/>
        <v>84.63</v>
      </c>
      <c r="M213" s="458">
        <f t="shared" si="67"/>
        <v>0.0001</v>
      </c>
      <c r="N213" s="447" t="s">
        <v>272</v>
      </c>
      <c r="O213" s="245">
        <f t="shared" si="60"/>
        <v>4</v>
      </c>
    </row>
    <row r="214" spans="1:15" s="11" customFormat="1" ht="14.25">
      <c r="A214" s="341" t="s">
        <v>2044</v>
      </c>
      <c r="B214" s="365" t="s">
        <v>1813</v>
      </c>
      <c r="C214" s="459" t="s">
        <v>1397</v>
      </c>
      <c r="D214" s="455">
        <v>12</v>
      </c>
      <c r="E214" s="465">
        <v>21.05</v>
      </c>
      <c r="F214" s="465">
        <f t="shared" si="61"/>
        <v>252.6</v>
      </c>
      <c r="G214" s="465">
        <v>480.3</v>
      </c>
      <c r="H214" s="456">
        <f t="shared" si="62"/>
        <v>5763.6</v>
      </c>
      <c r="I214" s="456">
        <f t="shared" si="63"/>
        <v>6016.2</v>
      </c>
      <c r="J214" s="456">
        <f t="shared" si="64"/>
        <v>27.73</v>
      </c>
      <c r="K214" s="457">
        <f t="shared" si="65"/>
        <v>1668.29</v>
      </c>
      <c r="L214" s="434">
        <f t="shared" si="66"/>
        <v>7684.49</v>
      </c>
      <c r="M214" s="458">
        <f t="shared" si="67"/>
        <v>0.0077</v>
      </c>
      <c r="N214" s="447" t="s">
        <v>297</v>
      </c>
      <c r="O214" s="245">
        <f t="shared" si="60"/>
        <v>4</v>
      </c>
    </row>
    <row r="215" spans="1:15" s="11" customFormat="1" ht="14.25">
      <c r="A215" s="341" t="s">
        <v>2045</v>
      </c>
      <c r="B215" s="308" t="s">
        <v>1995</v>
      </c>
      <c r="C215" s="459" t="s">
        <v>1397</v>
      </c>
      <c r="D215" s="455">
        <v>4</v>
      </c>
      <c r="E215" s="465">
        <v>14.02</v>
      </c>
      <c r="F215" s="465">
        <f t="shared" si="61"/>
        <v>56.08</v>
      </c>
      <c r="G215" s="465">
        <v>122.8</v>
      </c>
      <c r="H215" s="456">
        <f t="shared" si="62"/>
        <v>491.2</v>
      </c>
      <c r="I215" s="456">
        <f t="shared" si="63"/>
        <v>547.28</v>
      </c>
      <c r="J215" s="456">
        <f t="shared" si="64"/>
        <v>27.73</v>
      </c>
      <c r="K215" s="457">
        <f t="shared" si="65"/>
        <v>151.76</v>
      </c>
      <c r="L215" s="434">
        <f t="shared" si="66"/>
        <v>699.04</v>
      </c>
      <c r="M215" s="458">
        <f t="shared" si="67"/>
        <v>0.0007</v>
      </c>
      <c r="N215" s="447" t="s">
        <v>298</v>
      </c>
      <c r="O215" s="245">
        <f t="shared" si="60"/>
        <v>4</v>
      </c>
    </row>
    <row r="216" spans="1:15" s="11" customFormat="1" ht="14.25">
      <c r="A216" s="341" t="s">
        <v>2046</v>
      </c>
      <c r="B216" s="308" t="s">
        <v>756</v>
      </c>
      <c r="C216" s="459" t="s">
        <v>1397</v>
      </c>
      <c r="D216" s="455">
        <v>40</v>
      </c>
      <c r="E216" s="465">
        <v>14.02</v>
      </c>
      <c r="F216" s="465">
        <f t="shared" si="61"/>
        <v>560.8</v>
      </c>
      <c r="G216" s="465">
        <v>98.65</v>
      </c>
      <c r="H216" s="456">
        <f t="shared" si="62"/>
        <v>3946</v>
      </c>
      <c r="I216" s="456">
        <f t="shared" si="63"/>
        <v>4506.8</v>
      </c>
      <c r="J216" s="456">
        <f t="shared" si="64"/>
        <v>27.73</v>
      </c>
      <c r="K216" s="457">
        <f t="shared" si="65"/>
        <v>1249.74</v>
      </c>
      <c r="L216" s="434">
        <f t="shared" si="66"/>
        <v>5756.54</v>
      </c>
      <c r="M216" s="458">
        <f t="shared" si="67"/>
        <v>0.0058</v>
      </c>
      <c r="N216" s="447" t="s">
        <v>299</v>
      </c>
      <c r="O216" s="245">
        <f t="shared" si="60"/>
        <v>4</v>
      </c>
    </row>
    <row r="217" spans="1:15" s="11" customFormat="1" ht="14.25">
      <c r="A217" s="341" t="s">
        <v>2047</v>
      </c>
      <c r="B217" s="365" t="s">
        <v>602</v>
      </c>
      <c r="C217" s="459" t="s">
        <v>1397</v>
      </c>
      <c r="D217" s="455">
        <v>4</v>
      </c>
      <c r="E217" s="465">
        <v>29.96</v>
      </c>
      <c r="F217" s="465">
        <f t="shared" si="61"/>
        <v>119.84</v>
      </c>
      <c r="G217" s="465">
        <v>73.49</v>
      </c>
      <c r="H217" s="456">
        <f t="shared" si="62"/>
        <v>293.96</v>
      </c>
      <c r="I217" s="456">
        <f t="shared" si="63"/>
        <v>413.8</v>
      </c>
      <c r="J217" s="456">
        <f t="shared" si="64"/>
        <v>27.73</v>
      </c>
      <c r="K217" s="457">
        <f t="shared" si="65"/>
        <v>114.75</v>
      </c>
      <c r="L217" s="434">
        <f t="shared" si="66"/>
        <v>528.55</v>
      </c>
      <c r="M217" s="458">
        <f t="shared" si="67"/>
        <v>0.0005</v>
      </c>
      <c r="N217" s="447" t="s">
        <v>296</v>
      </c>
      <c r="O217" s="245">
        <f t="shared" si="60"/>
        <v>4</v>
      </c>
    </row>
    <row r="218" spans="1:15" s="11" customFormat="1" ht="14.25">
      <c r="A218" s="341" t="s">
        <v>2048</v>
      </c>
      <c r="B218" s="308" t="s">
        <v>703</v>
      </c>
      <c r="C218" s="459" t="s">
        <v>1398</v>
      </c>
      <c r="D218" s="455">
        <v>2</v>
      </c>
      <c r="E218" s="465">
        <v>4.5</v>
      </c>
      <c r="F218" s="465">
        <f t="shared" si="61"/>
        <v>9</v>
      </c>
      <c r="G218" s="465">
        <v>20.81</v>
      </c>
      <c r="H218" s="456">
        <f t="shared" si="62"/>
        <v>41.62</v>
      </c>
      <c r="I218" s="456">
        <f t="shared" si="63"/>
        <v>50.62</v>
      </c>
      <c r="J218" s="456">
        <f t="shared" si="64"/>
        <v>27.73</v>
      </c>
      <c r="K218" s="457">
        <f t="shared" si="65"/>
        <v>14.04</v>
      </c>
      <c r="L218" s="434">
        <f t="shared" si="66"/>
        <v>64.66</v>
      </c>
      <c r="M218" s="458">
        <f t="shared" si="67"/>
        <v>0.0001</v>
      </c>
      <c r="N218" s="447" t="s">
        <v>182</v>
      </c>
      <c r="O218" s="245">
        <f t="shared" si="60"/>
        <v>5</v>
      </c>
    </row>
    <row r="219" spans="1:15" s="11" customFormat="1" ht="38.25">
      <c r="A219" s="341" t="s">
        <v>2049</v>
      </c>
      <c r="B219" s="308" t="s">
        <v>1378</v>
      </c>
      <c r="C219" s="459" t="s">
        <v>1397</v>
      </c>
      <c r="D219" s="455">
        <v>40</v>
      </c>
      <c r="E219" s="465">
        <v>26</v>
      </c>
      <c r="F219" s="465">
        <f t="shared" si="61"/>
        <v>1040</v>
      </c>
      <c r="G219" s="465">
        <v>185.2</v>
      </c>
      <c r="H219" s="456">
        <f t="shared" si="62"/>
        <v>7408</v>
      </c>
      <c r="I219" s="456">
        <f t="shared" si="63"/>
        <v>8448</v>
      </c>
      <c r="J219" s="456">
        <f t="shared" si="64"/>
        <v>27.73</v>
      </c>
      <c r="K219" s="457">
        <f t="shared" si="65"/>
        <v>2342.63</v>
      </c>
      <c r="L219" s="434">
        <f t="shared" si="66"/>
        <v>10790.63</v>
      </c>
      <c r="M219" s="458">
        <f t="shared" si="67"/>
        <v>0.0108</v>
      </c>
      <c r="N219" s="447" t="s">
        <v>291</v>
      </c>
      <c r="O219" s="245">
        <f t="shared" si="60"/>
        <v>5</v>
      </c>
    </row>
    <row r="220" spans="1:15" s="11" customFormat="1" ht="25.5">
      <c r="A220" s="341" t="s">
        <v>2050</v>
      </c>
      <c r="B220" s="365" t="s">
        <v>505</v>
      </c>
      <c r="C220" s="459" t="s">
        <v>1397</v>
      </c>
      <c r="D220" s="455">
        <v>12</v>
      </c>
      <c r="E220" s="465">
        <v>15</v>
      </c>
      <c r="F220" s="465">
        <f t="shared" si="61"/>
        <v>180</v>
      </c>
      <c r="G220" s="465">
        <v>114.96</v>
      </c>
      <c r="H220" s="456">
        <f t="shared" si="62"/>
        <v>1379.52</v>
      </c>
      <c r="I220" s="456">
        <f t="shared" si="63"/>
        <v>1559.52</v>
      </c>
      <c r="J220" s="456">
        <f t="shared" si="64"/>
        <v>27.73</v>
      </c>
      <c r="K220" s="457">
        <f t="shared" si="65"/>
        <v>432.45</v>
      </c>
      <c r="L220" s="434">
        <f t="shared" si="66"/>
        <v>1991.97</v>
      </c>
      <c r="M220" s="458">
        <f t="shared" si="67"/>
        <v>0.002</v>
      </c>
      <c r="N220" s="447" t="s">
        <v>295</v>
      </c>
      <c r="O220" s="245">
        <f t="shared" si="60"/>
        <v>5</v>
      </c>
    </row>
    <row r="221" spans="1:15" s="11" customFormat="1" ht="14.25">
      <c r="A221" s="341" t="s">
        <v>2051</v>
      </c>
      <c r="B221" s="308" t="s">
        <v>1521</v>
      </c>
      <c r="C221" s="459" t="s">
        <v>1397</v>
      </c>
      <c r="D221" s="455">
        <v>8</v>
      </c>
      <c r="E221" s="465">
        <v>26</v>
      </c>
      <c r="F221" s="465">
        <f t="shared" si="61"/>
        <v>208</v>
      </c>
      <c r="G221" s="465">
        <v>72.6</v>
      </c>
      <c r="H221" s="456">
        <f t="shared" si="62"/>
        <v>580.8</v>
      </c>
      <c r="I221" s="456">
        <f t="shared" si="63"/>
        <v>788.8</v>
      </c>
      <c r="J221" s="456">
        <f t="shared" si="64"/>
        <v>27.73</v>
      </c>
      <c r="K221" s="457">
        <f t="shared" si="65"/>
        <v>218.73</v>
      </c>
      <c r="L221" s="434">
        <f t="shared" si="66"/>
        <v>1007.53</v>
      </c>
      <c r="M221" s="458">
        <f t="shared" si="67"/>
        <v>0.001</v>
      </c>
      <c r="N221" s="447" t="s">
        <v>295</v>
      </c>
      <c r="O221" s="245">
        <f t="shared" si="60"/>
        <v>5</v>
      </c>
    </row>
    <row r="222" spans="1:15" s="11" customFormat="1" ht="14.25">
      <c r="A222" s="341" t="s">
        <v>2052</v>
      </c>
      <c r="B222" s="308" t="s">
        <v>701</v>
      </c>
      <c r="C222" s="459" t="s">
        <v>1397</v>
      </c>
      <c r="D222" s="455">
        <v>300</v>
      </c>
      <c r="E222" s="478">
        <v>4.34</v>
      </c>
      <c r="F222" s="478">
        <f t="shared" si="61"/>
        <v>1302</v>
      </c>
      <c r="G222" s="478">
        <v>29.29</v>
      </c>
      <c r="H222" s="456">
        <f t="shared" si="62"/>
        <v>8787</v>
      </c>
      <c r="I222" s="456">
        <f t="shared" si="63"/>
        <v>10089</v>
      </c>
      <c r="J222" s="456">
        <f t="shared" si="64"/>
        <v>27.73</v>
      </c>
      <c r="K222" s="457">
        <f t="shared" si="65"/>
        <v>2797.68</v>
      </c>
      <c r="L222" s="434">
        <f t="shared" si="66"/>
        <v>12886.68</v>
      </c>
      <c r="M222" s="458">
        <f t="shared" si="67"/>
        <v>0.0129</v>
      </c>
      <c r="N222" s="373" t="s">
        <v>172</v>
      </c>
      <c r="O222" s="245">
        <f t="shared" si="60"/>
        <v>5</v>
      </c>
    </row>
    <row r="223" spans="1:15" s="11" customFormat="1" ht="14.25">
      <c r="A223" s="341" t="s">
        <v>2053</v>
      </c>
      <c r="B223" s="365" t="s">
        <v>261</v>
      </c>
      <c r="C223" s="459" t="s">
        <v>1397</v>
      </c>
      <c r="D223" s="455">
        <v>3</v>
      </c>
      <c r="E223" s="465">
        <v>10</v>
      </c>
      <c r="F223" s="465">
        <f t="shared" si="61"/>
        <v>30</v>
      </c>
      <c r="G223" s="465">
        <v>99.98</v>
      </c>
      <c r="H223" s="456">
        <f t="shared" si="62"/>
        <v>299.94</v>
      </c>
      <c r="I223" s="456">
        <f t="shared" si="63"/>
        <v>329.94</v>
      </c>
      <c r="J223" s="456">
        <f t="shared" si="64"/>
        <v>27.73</v>
      </c>
      <c r="K223" s="457">
        <f t="shared" si="65"/>
        <v>91.49</v>
      </c>
      <c r="L223" s="434">
        <f t="shared" si="66"/>
        <v>421.43</v>
      </c>
      <c r="M223" s="458">
        <f t="shared" si="67"/>
        <v>0.0004</v>
      </c>
      <c r="N223" s="447" t="s">
        <v>217</v>
      </c>
      <c r="O223" s="245">
        <f t="shared" si="60"/>
        <v>5</v>
      </c>
    </row>
    <row r="224" spans="1:15" s="11" customFormat="1" ht="14.25">
      <c r="A224" s="341" t="s">
        <v>2054</v>
      </c>
      <c r="B224" s="308" t="s">
        <v>601</v>
      </c>
      <c r="C224" s="459" t="s">
        <v>1397</v>
      </c>
      <c r="D224" s="455">
        <v>6</v>
      </c>
      <c r="E224" s="465">
        <v>3.86</v>
      </c>
      <c r="F224" s="465">
        <f t="shared" si="61"/>
        <v>23.16</v>
      </c>
      <c r="G224" s="465">
        <v>71.85</v>
      </c>
      <c r="H224" s="456">
        <f t="shared" si="62"/>
        <v>431.1</v>
      </c>
      <c r="I224" s="456">
        <f t="shared" si="63"/>
        <v>454.26</v>
      </c>
      <c r="J224" s="456">
        <f t="shared" si="64"/>
        <v>27.73</v>
      </c>
      <c r="K224" s="457">
        <f t="shared" si="65"/>
        <v>125.97</v>
      </c>
      <c r="L224" s="434">
        <f t="shared" si="66"/>
        <v>580.23</v>
      </c>
      <c r="M224" s="458">
        <f t="shared" si="67"/>
        <v>0.0006</v>
      </c>
      <c r="N224" s="447" t="s">
        <v>273</v>
      </c>
      <c r="O224" s="245">
        <f t="shared" si="60"/>
        <v>5</v>
      </c>
    </row>
    <row r="225" spans="1:15" s="11" customFormat="1" ht="14.25">
      <c r="A225" s="341" t="s">
        <v>757</v>
      </c>
      <c r="B225" s="308" t="s">
        <v>1994</v>
      </c>
      <c r="C225" s="459" t="s">
        <v>1398</v>
      </c>
      <c r="D225" s="455">
        <v>96</v>
      </c>
      <c r="E225" s="465">
        <v>1.13</v>
      </c>
      <c r="F225" s="465">
        <f t="shared" si="61"/>
        <v>108.48</v>
      </c>
      <c r="G225" s="465">
        <v>2.64</v>
      </c>
      <c r="H225" s="456">
        <f t="shared" si="62"/>
        <v>253.44</v>
      </c>
      <c r="I225" s="456">
        <f t="shared" si="63"/>
        <v>361.92</v>
      </c>
      <c r="J225" s="456">
        <f t="shared" si="64"/>
        <v>27.73</v>
      </c>
      <c r="K225" s="457">
        <f t="shared" si="65"/>
        <v>100.36</v>
      </c>
      <c r="L225" s="434">
        <f t="shared" si="66"/>
        <v>462.28</v>
      </c>
      <c r="M225" s="458">
        <f t="shared" si="67"/>
        <v>0.0005</v>
      </c>
      <c r="N225" s="447" t="s">
        <v>275</v>
      </c>
      <c r="O225" s="245">
        <f t="shared" si="60"/>
        <v>5</v>
      </c>
    </row>
    <row r="226" spans="1:15" s="11" customFormat="1" ht="14.25">
      <c r="A226" s="341" t="s">
        <v>2055</v>
      </c>
      <c r="B226" s="308" t="s">
        <v>702</v>
      </c>
      <c r="C226" s="459" t="s">
        <v>1398</v>
      </c>
      <c r="D226" s="455">
        <v>6</v>
      </c>
      <c r="E226" s="465">
        <v>3.48</v>
      </c>
      <c r="F226" s="465">
        <f t="shared" si="61"/>
        <v>20.88</v>
      </c>
      <c r="G226" s="465">
        <v>8.51</v>
      </c>
      <c r="H226" s="456">
        <f t="shared" si="62"/>
        <v>51.06</v>
      </c>
      <c r="I226" s="456">
        <f t="shared" si="63"/>
        <v>71.94</v>
      </c>
      <c r="J226" s="456">
        <f t="shared" si="64"/>
        <v>27.73</v>
      </c>
      <c r="K226" s="457">
        <f t="shared" si="65"/>
        <v>19.95</v>
      </c>
      <c r="L226" s="434">
        <f t="shared" si="66"/>
        <v>91.89</v>
      </c>
      <c r="M226" s="458">
        <f t="shared" si="67"/>
        <v>0.0001</v>
      </c>
      <c r="N226" s="447" t="s">
        <v>274</v>
      </c>
      <c r="O226" s="245">
        <f t="shared" si="60"/>
        <v>5</v>
      </c>
    </row>
    <row r="227" spans="1:15" s="11" customFormat="1" ht="14.25">
      <c r="A227" s="341" t="s">
        <v>2056</v>
      </c>
      <c r="B227" s="308" t="s">
        <v>606</v>
      </c>
      <c r="C227" s="459" t="s">
        <v>1398</v>
      </c>
      <c r="D227" s="455">
        <v>4</v>
      </c>
      <c r="E227" s="465">
        <v>4.28</v>
      </c>
      <c r="F227" s="465">
        <f t="shared" si="61"/>
        <v>17.12</v>
      </c>
      <c r="G227" s="465">
        <v>2.68</v>
      </c>
      <c r="H227" s="456">
        <f t="shared" si="62"/>
        <v>10.72</v>
      </c>
      <c r="I227" s="456">
        <f t="shared" si="63"/>
        <v>27.84</v>
      </c>
      <c r="J227" s="456">
        <f t="shared" si="64"/>
        <v>27.73</v>
      </c>
      <c r="K227" s="457">
        <f t="shared" si="65"/>
        <v>7.72</v>
      </c>
      <c r="L227" s="434">
        <f t="shared" si="66"/>
        <v>35.56</v>
      </c>
      <c r="M227" s="458">
        <f t="shared" si="67"/>
        <v>0</v>
      </c>
      <c r="N227" s="447" t="s">
        <v>276</v>
      </c>
      <c r="O227" s="245">
        <f t="shared" si="60"/>
        <v>5</v>
      </c>
    </row>
    <row r="228" spans="1:15" s="11" customFormat="1" ht="14.25">
      <c r="A228" s="341" t="s">
        <v>2057</v>
      </c>
      <c r="B228" s="308" t="s">
        <v>1993</v>
      </c>
      <c r="C228" s="459" t="s">
        <v>1398</v>
      </c>
      <c r="D228" s="455">
        <v>6</v>
      </c>
      <c r="E228" s="465">
        <v>4.28</v>
      </c>
      <c r="F228" s="465">
        <f t="shared" si="61"/>
        <v>25.68</v>
      </c>
      <c r="G228" s="465">
        <v>40</v>
      </c>
      <c r="H228" s="456">
        <f t="shared" si="62"/>
        <v>240</v>
      </c>
      <c r="I228" s="456">
        <f t="shared" si="63"/>
        <v>265.68</v>
      </c>
      <c r="J228" s="456">
        <f t="shared" si="64"/>
        <v>27.73</v>
      </c>
      <c r="K228" s="457">
        <f t="shared" si="65"/>
        <v>73.67</v>
      </c>
      <c r="L228" s="434">
        <f t="shared" si="66"/>
        <v>339.35</v>
      </c>
      <c r="M228" s="458">
        <f t="shared" si="67"/>
        <v>0.0003</v>
      </c>
      <c r="N228" s="447" t="s">
        <v>178</v>
      </c>
      <c r="O228" s="245">
        <f t="shared" si="60"/>
        <v>5</v>
      </c>
    </row>
    <row r="229" spans="1:15" s="11" customFormat="1" ht="14.25">
      <c r="A229" s="341" t="s">
        <v>578</v>
      </c>
      <c r="B229" s="308" t="s">
        <v>603</v>
      </c>
      <c r="C229" s="459" t="s">
        <v>1398</v>
      </c>
      <c r="D229" s="455">
        <v>2</v>
      </c>
      <c r="E229" s="465">
        <v>4.28</v>
      </c>
      <c r="F229" s="465">
        <f t="shared" si="61"/>
        <v>8.56</v>
      </c>
      <c r="G229" s="465">
        <v>40</v>
      </c>
      <c r="H229" s="456">
        <f t="shared" si="62"/>
        <v>80</v>
      </c>
      <c r="I229" s="456">
        <f t="shared" si="63"/>
        <v>88.56</v>
      </c>
      <c r="J229" s="456">
        <f t="shared" si="64"/>
        <v>27.73</v>
      </c>
      <c r="K229" s="457">
        <f t="shared" si="65"/>
        <v>24.56</v>
      </c>
      <c r="L229" s="434">
        <f t="shared" si="66"/>
        <v>113.12</v>
      </c>
      <c r="M229" s="458">
        <f t="shared" si="67"/>
        <v>0.0001</v>
      </c>
      <c r="N229" s="447" t="s">
        <v>178</v>
      </c>
      <c r="O229" s="245">
        <f t="shared" si="60"/>
        <v>5</v>
      </c>
    </row>
    <row r="230" spans="1:15" s="11" customFormat="1" ht="25.5">
      <c r="A230" s="341" t="s">
        <v>604</v>
      </c>
      <c r="B230" s="308" t="s">
        <v>704</v>
      </c>
      <c r="C230" s="459" t="s">
        <v>1398</v>
      </c>
      <c r="D230" s="455">
        <v>2</v>
      </c>
      <c r="E230" s="465">
        <v>4.28</v>
      </c>
      <c r="F230" s="465">
        <f t="shared" si="61"/>
        <v>8.56</v>
      </c>
      <c r="G230" s="465">
        <v>40</v>
      </c>
      <c r="H230" s="456">
        <f t="shared" si="62"/>
        <v>80</v>
      </c>
      <c r="I230" s="456">
        <f t="shared" si="63"/>
        <v>88.56</v>
      </c>
      <c r="J230" s="456">
        <f t="shared" si="64"/>
        <v>27.73</v>
      </c>
      <c r="K230" s="457">
        <f t="shared" si="65"/>
        <v>24.56</v>
      </c>
      <c r="L230" s="434">
        <f t="shared" si="66"/>
        <v>113.12</v>
      </c>
      <c r="M230" s="458">
        <f t="shared" si="67"/>
        <v>0.0001</v>
      </c>
      <c r="N230" s="447" t="s">
        <v>178</v>
      </c>
      <c r="O230" s="245">
        <f t="shared" si="60"/>
        <v>5</v>
      </c>
    </row>
    <row r="231" spans="1:15" s="11" customFormat="1" ht="25.5">
      <c r="A231" s="341" t="s">
        <v>605</v>
      </c>
      <c r="B231" s="308" t="s">
        <v>579</v>
      </c>
      <c r="C231" s="459" t="s">
        <v>1397</v>
      </c>
      <c r="D231" s="455">
        <v>3</v>
      </c>
      <c r="E231" s="465">
        <v>4.28</v>
      </c>
      <c r="F231" s="465">
        <f t="shared" si="61"/>
        <v>12.84</v>
      </c>
      <c r="G231" s="465">
        <v>40</v>
      </c>
      <c r="H231" s="456">
        <f t="shared" si="62"/>
        <v>120</v>
      </c>
      <c r="I231" s="456">
        <f t="shared" si="63"/>
        <v>132.84</v>
      </c>
      <c r="J231" s="456">
        <f t="shared" si="64"/>
        <v>27.73</v>
      </c>
      <c r="K231" s="457">
        <f t="shared" si="65"/>
        <v>36.84</v>
      </c>
      <c r="L231" s="434">
        <f t="shared" si="66"/>
        <v>169.68</v>
      </c>
      <c r="M231" s="458">
        <f t="shared" si="67"/>
        <v>0.0002</v>
      </c>
      <c r="N231" s="447" t="s">
        <v>178</v>
      </c>
      <c r="O231" s="245">
        <f t="shared" si="60"/>
        <v>5</v>
      </c>
    </row>
    <row r="232" spans="1:15" s="11" customFormat="1" ht="14.25">
      <c r="A232" s="341" t="s">
        <v>758</v>
      </c>
      <c r="B232" s="308" t="s">
        <v>1992</v>
      </c>
      <c r="C232" s="459" t="s">
        <v>1397</v>
      </c>
      <c r="D232" s="455">
        <v>4</v>
      </c>
      <c r="E232" s="465">
        <v>4.28</v>
      </c>
      <c r="F232" s="465">
        <f t="shared" si="61"/>
        <v>17.12</v>
      </c>
      <c r="G232" s="465">
        <v>80.91</v>
      </c>
      <c r="H232" s="456">
        <f t="shared" si="62"/>
        <v>323.64</v>
      </c>
      <c r="I232" s="456">
        <f t="shared" si="63"/>
        <v>340.76</v>
      </c>
      <c r="J232" s="456">
        <f t="shared" si="64"/>
        <v>27.73</v>
      </c>
      <c r="K232" s="457">
        <f t="shared" si="65"/>
        <v>94.49</v>
      </c>
      <c r="L232" s="434">
        <f t="shared" si="66"/>
        <v>435.25</v>
      </c>
      <c r="M232" s="458">
        <f t="shared" si="67"/>
        <v>0.0004</v>
      </c>
      <c r="N232" s="447" t="s">
        <v>277</v>
      </c>
      <c r="O232" s="245">
        <f t="shared" si="60"/>
        <v>5</v>
      </c>
    </row>
    <row r="233" spans="1:15" s="8" customFormat="1" ht="14.25">
      <c r="A233" s="334">
        <v>15</v>
      </c>
      <c r="B233" s="45" t="s">
        <v>1362</v>
      </c>
      <c r="C233" s="335"/>
      <c r="D233" s="391"/>
      <c r="E233" s="410"/>
      <c r="F233" s="410"/>
      <c r="G233" s="410"/>
      <c r="H233" s="410"/>
      <c r="I233" s="410"/>
      <c r="J233" s="410"/>
      <c r="K233" s="391"/>
      <c r="L233" s="391"/>
      <c r="M233" s="398"/>
      <c r="N233" s="355"/>
      <c r="O233" s="245">
        <f t="shared" si="60"/>
        <v>2</v>
      </c>
    </row>
    <row r="234" spans="1:15" s="11" customFormat="1" ht="14.25">
      <c r="A234" s="341" t="s">
        <v>1837</v>
      </c>
      <c r="B234" s="308" t="s">
        <v>597</v>
      </c>
      <c r="C234" s="459" t="s">
        <v>1397</v>
      </c>
      <c r="D234" s="455">
        <v>2</v>
      </c>
      <c r="E234" s="465">
        <v>8.23</v>
      </c>
      <c r="F234" s="465">
        <f t="shared" si="61"/>
        <v>16.46</v>
      </c>
      <c r="G234" s="465">
        <v>2.27</v>
      </c>
      <c r="H234" s="456">
        <f aca="true" t="shared" si="68" ref="H234:H239">ROUND(D234*G234,2)</f>
        <v>4.54</v>
      </c>
      <c r="I234" s="456">
        <f aca="true" t="shared" si="69" ref="I234:I239">(F234+H234)</f>
        <v>21</v>
      </c>
      <c r="J234" s="456">
        <f aca="true" t="shared" si="70" ref="J234:J239">$J$11</f>
        <v>27.73</v>
      </c>
      <c r="K234" s="457">
        <f aca="true" t="shared" si="71" ref="K234:K239">ROUND(J234/100*I234,2)</f>
        <v>5.82</v>
      </c>
      <c r="L234" s="434">
        <f aca="true" t="shared" si="72" ref="L234:L239">(I234+K234)</f>
        <v>26.82</v>
      </c>
      <c r="M234" s="458">
        <f aca="true" t="shared" si="73" ref="M234:M239">L234/$C$654</f>
        <v>0</v>
      </c>
      <c r="N234" s="447" t="s">
        <v>294</v>
      </c>
      <c r="O234" s="245">
        <f t="shared" si="60"/>
        <v>4</v>
      </c>
    </row>
    <row r="235" spans="1:15" s="11" customFormat="1" ht="14.25">
      <c r="A235" s="341" t="s">
        <v>1838</v>
      </c>
      <c r="B235" s="308" t="s">
        <v>705</v>
      </c>
      <c r="C235" s="459" t="s">
        <v>1397</v>
      </c>
      <c r="D235" s="455">
        <v>30</v>
      </c>
      <c r="E235" s="460">
        <v>1.6</v>
      </c>
      <c r="F235" s="460">
        <f t="shared" si="61"/>
        <v>48</v>
      </c>
      <c r="G235" s="460">
        <v>1.37</v>
      </c>
      <c r="H235" s="456">
        <f t="shared" si="68"/>
        <v>41.1</v>
      </c>
      <c r="I235" s="456">
        <f t="shared" si="69"/>
        <v>89.1</v>
      </c>
      <c r="J235" s="456">
        <f t="shared" si="70"/>
        <v>27.73</v>
      </c>
      <c r="K235" s="457">
        <f t="shared" si="71"/>
        <v>24.71</v>
      </c>
      <c r="L235" s="434">
        <f t="shared" si="72"/>
        <v>113.81</v>
      </c>
      <c r="M235" s="458">
        <f t="shared" si="73"/>
        <v>0.0001</v>
      </c>
      <c r="N235" s="373" t="s">
        <v>177</v>
      </c>
      <c r="O235" s="245">
        <f t="shared" si="60"/>
        <v>4</v>
      </c>
    </row>
    <row r="236" spans="1:15" s="11" customFormat="1" ht="14.25">
      <c r="A236" s="341" t="s">
        <v>1839</v>
      </c>
      <c r="B236" s="308" t="s">
        <v>706</v>
      </c>
      <c r="C236" s="459" t="s">
        <v>1397</v>
      </c>
      <c r="D236" s="455">
        <v>30</v>
      </c>
      <c r="E236" s="460">
        <v>11.27</v>
      </c>
      <c r="F236" s="460">
        <f t="shared" si="61"/>
        <v>338.1</v>
      </c>
      <c r="G236" s="460">
        <v>1.31</v>
      </c>
      <c r="H236" s="456">
        <f t="shared" si="68"/>
        <v>39.3</v>
      </c>
      <c r="I236" s="456">
        <f t="shared" si="69"/>
        <v>377.4</v>
      </c>
      <c r="J236" s="456">
        <f t="shared" si="70"/>
        <v>27.73</v>
      </c>
      <c r="K236" s="457">
        <f t="shared" si="71"/>
        <v>104.65</v>
      </c>
      <c r="L236" s="434">
        <f t="shared" si="72"/>
        <v>482.05</v>
      </c>
      <c r="M236" s="458">
        <f t="shared" si="73"/>
        <v>0.0005</v>
      </c>
      <c r="N236" s="373" t="s">
        <v>171</v>
      </c>
      <c r="O236" s="245">
        <f t="shared" si="60"/>
        <v>4</v>
      </c>
    </row>
    <row r="237" spans="1:15" s="11" customFormat="1" ht="14.25">
      <c r="A237" s="341" t="s">
        <v>1840</v>
      </c>
      <c r="B237" s="308" t="s">
        <v>1420</v>
      </c>
      <c r="C237" s="459" t="s">
        <v>1397</v>
      </c>
      <c r="D237" s="455">
        <v>80</v>
      </c>
      <c r="E237" s="460">
        <v>4.72</v>
      </c>
      <c r="F237" s="460">
        <f t="shared" si="61"/>
        <v>377.6</v>
      </c>
      <c r="G237" s="460">
        <v>16.2</v>
      </c>
      <c r="H237" s="456">
        <f t="shared" si="68"/>
        <v>1296</v>
      </c>
      <c r="I237" s="456">
        <f t="shared" si="69"/>
        <v>1673.6</v>
      </c>
      <c r="J237" s="456">
        <f t="shared" si="70"/>
        <v>27.73</v>
      </c>
      <c r="K237" s="457">
        <f t="shared" si="71"/>
        <v>464.09</v>
      </c>
      <c r="L237" s="434">
        <f t="shared" si="72"/>
        <v>2137.69</v>
      </c>
      <c r="M237" s="458">
        <f t="shared" si="73"/>
        <v>0.0021</v>
      </c>
      <c r="N237" s="373" t="s">
        <v>172</v>
      </c>
      <c r="O237" s="245">
        <f t="shared" si="60"/>
        <v>4</v>
      </c>
    </row>
    <row r="238" spans="1:15" s="11" customFormat="1" ht="14.25">
      <c r="A238" s="341" t="s">
        <v>1841</v>
      </c>
      <c r="B238" s="308" t="s">
        <v>1421</v>
      </c>
      <c r="C238" s="459" t="s">
        <v>1397</v>
      </c>
      <c r="D238" s="455">
        <v>15</v>
      </c>
      <c r="E238" s="465">
        <v>22.41</v>
      </c>
      <c r="F238" s="465">
        <f t="shared" si="61"/>
        <v>336.15</v>
      </c>
      <c r="G238" s="465">
        <v>145.57</v>
      </c>
      <c r="H238" s="456">
        <f t="shared" si="68"/>
        <v>2183.55</v>
      </c>
      <c r="I238" s="456">
        <f t="shared" si="69"/>
        <v>2519.7</v>
      </c>
      <c r="J238" s="456">
        <f t="shared" si="70"/>
        <v>27.73</v>
      </c>
      <c r="K238" s="457">
        <f t="shared" si="71"/>
        <v>698.71</v>
      </c>
      <c r="L238" s="434">
        <f t="shared" si="72"/>
        <v>3218.41</v>
      </c>
      <c r="M238" s="458">
        <f t="shared" si="73"/>
        <v>0.0032</v>
      </c>
      <c r="N238" s="447" t="s">
        <v>178</v>
      </c>
      <c r="O238" s="245">
        <f t="shared" si="60"/>
        <v>4</v>
      </c>
    </row>
    <row r="239" spans="1:15" s="11" customFormat="1" ht="14.25">
      <c r="A239" s="341" t="s">
        <v>1842</v>
      </c>
      <c r="B239" s="308" t="s">
        <v>700</v>
      </c>
      <c r="C239" s="459" t="s">
        <v>1397</v>
      </c>
      <c r="D239" s="455">
        <v>4</v>
      </c>
      <c r="E239" s="465">
        <v>8.85</v>
      </c>
      <c r="F239" s="465">
        <f t="shared" si="61"/>
        <v>35.4</v>
      </c>
      <c r="G239" s="465">
        <v>73.9</v>
      </c>
      <c r="H239" s="456">
        <f t="shared" si="68"/>
        <v>295.6</v>
      </c>
      <c r="I239" s="456">
        <f t="shared" si="69"/>
        <v>331</v>
      </c>
      <c r="J239" s="456">
        <f t="shared" si="70"/>
        <v>27.73</v>
      </c>
      <c r="K239" s="457">
        <f t="shared" si="71"/>
        <v>91.79</v>
      </c>
      <c r="L239" s="434">
        <f t="shared" si="72"/>
        <v>422.79</v>
      </c>
      <c r="M239" s="458">
        <f t="shared" si="73"/>
        <v>0.0004</v>
      </c>
      <c r="N239" s="447" t="s">
        <v>293</v>
      </c>
      <c r="O239" s="245">
        <f t="shared" si="60"/>
        <v>4</v>
      </c>
    </row>
    <row r="240" spans="1:15" s="8" customFormat="1" ht="14.25">
      <c r="A240" s="334">
        <v>16</v>
      </c>
      <c r="B240" s="45" t="s">
        <v>1379</v>
      </c>
      <c r="C240" s="335"/>
      <c r="D240" s="391"/>
      <c r="E240" s="410"/>
      <c r="F240" s="410"/>
      <c r="G240" s="410"/>
      <c r="H240" s="410"/>
      <c r="I240" s="410"/>
      <c r="J240" s="410"/>
      <c r="K240" s="391"/>
      <c r="L240" s="391"/>
      <c r="M240" s="398"/>
      <c r="N240" s="355"/>
      <c r="O240" s="245">
        <f t="shared" si="60"/>
        <v>2</v>
      </c>
    </row>
    <row r="241" spans="1:15" s="11" customFormat="1" ht="14.25">
      <c r="A241" s="479" t="s">
        <v>1843</v>
      </c>
      <c r="B241" s="308" t="s">
        <v>1457</v>
      </c>
      <c r="C241" s="459" t="s">
        <v>1397</v>
      </c>
      <c r="D241" s="455">
        <v>150</v>
      </c>
      <c r="E241" s="460">
        <v>2.55</v>
      </c>
      <c r="F241" s="460">
        <f t="shared" si="61"/>
        <v>382.5</v>
      </c>
      <c r="G241" s="460">
        <v>2.75</v>
      </c>
      <c r="H241" s="456">
        <f>ROUND(D241*G241,2)</f>
        <v>412.5</v>
      </c>
      <c r="I241" s="456">
        <f aca="true" t="shared" si="74" ref="I241:I253">(F241+H241)</f>
        <v>795</v>
      </c>
      <c r="J241" s="456">
        <f aca="true" t="shared" si="75" ref="J241:J253">$J$11</f>
        <v>27.73</v>
      </c>
      <c r="K241" s="457">
        <f>ROUND(J241/100*I241,2)</f>
        <v>220.45</v>
      </c>
      <c r="L241" s="434">
        <f>(I241+K241)</f>
        <v>1015.45</v>
      </c>
      <c r="M241" s="458">
        <f>L241/$C$654</f>
        <v>0.001</v>
      </c>
      <c r="N241" s="373" t="s">
        <v>159</v>
      </c>
      <c r="O241" s="245">
        <f t="shared" si="60"/>
        <v>4</v>
      </c>
    </row>
    <row r="242" spans="1:15" s="11" customFormat="1" ht="14.25">
      <c r="A242" s="479" t="s">
        <v>1844</v>
      </c>
      <c r="B242" s="308" t="s">
        <v>1458</v>
      </c>
      <c r="C242" s="459" t="s">
        <v>1397</v>
      </c>
      <c r="D242" s="455">
        <v>150</v>
      </c>
      <c r="E242" s="460">
        <v>1.6</v>
      </c>
      <c r="F242" s="460">
        <f t="shared" si="61"/>
        <v>240</v>
      </c>
      <c r="G242" s="460">
        <v>0.44</v>
      </c>
      <c r="H242" s="456">
        <f aca="true" t="shared" si="76" ref="H242:H253">ROUND(D242*G242,2)</f>
        <v>66</v>
      </c>
      <c r="I242" s="456">
        <f t="shared" si="74"/>
        <v>306</v>
      </c>
      <c r="J242" s="456">
        <f t="shared" si="75"/>
        <v>27.73</v>
      </c>
      <c r="K242" s="457">
        <f aca="true" t="shared" si="77" ref="K242:K253">ROUND(J242/100*I242,2)</f>
        <v>84.85</v>
      </c>
      <c r="L242" s="434">
        <f aca="true" t="shared" si="78" ref="L242:L253">(I242+K242)</f>
        <v>390.85</v>
      </c>
      <c r="M242" s="458">
        <f aca="true" t="shared" si="79" ref="M242:M253">L242/$C$654</f>
        <v>0.0004</v>
      </c>
      <c r="N242" s="373" t="s">
        <v>160</v>
      </c>
      <c r="O242" s="245">
        <f t="shared" si="60"/>
        <v>4</v>
      </c>
    </row>
    <row r="243" spans="1:15" s="11" customFormat="1" ht="14.25">
      <c r="A243" s="479" t="s">
        <v>1845</v>
      </c>
      <c r="B243" s="308" t="s">
        <v>1459</v>
      </c>
      <c r="C243" s="459" t="s">
        <v>1397</v>
      </c>
      <c r="D243" s="455">
        <v>300</v>
      </c>
      <c r="E243" s="460">
        <v>1.73</v>
      </c>
      <c r="F243" s="460">
        <f t="shared" si="61"/>
        <v>519</v>
      </c>
      <c r="G243" s="460">
        <v>4.13</v>
      </c>
      <c r="H243" s="456">
        <f t="shared" si="76"/>
        <v>1239</v>
      </c>
      <c r="I243" s="456">
        <f t="shared" si="74"/>
        <v>1758</v>
      </c>
      <c r="J243" s="456">
        <f t="shared" si="75"/>
        <v>27.73</v>
      </c>
      <c r="K243" s="457">
        <f t="shared" si="77"/>
        <v>487.49</v>
      </c>
      <c r="L243" s="434">
        <f t="shared" si="78"/>
        <v>2245.49</v>
      </c>
      <c r="M243" s="458">
        <f t="shared" si="79"/>
        <v>0.0022</v>
      </c>
      <c r="N243" s="373" t="s">
        <v>161</v>
      </c>
      <c r="O243" s="245">
        <f t="shared" si="60"/>
        <v>4</v>
      </c>
    </row>
    <row r="244" spans="1:15" s="11" customFormat="1" ht="14.25">
      <c r="A244" s="479" t="s">
        <v>1846</v>
      </c>
      <c r="B244" s="308" t="s">
        <v>1492</v>
      </c>
      <c r="C244" s="459" t="s">
        <v>1397</v>
      </c>
      <c r="D244" s="455">
        <v>2000</v>
      </c>
      <c r="E244" s="460">
        <v>4.35</v>
      </c>
      <c r="F244" s="460">
        <f t="shared" si="61"/>
        <v>8700</v>
      </c>
      <c r="G244" s="460">
        <v>3.98</v>
      </c>
      <c r="H244" s="456">
        <f t="shared" si="76"/>
        <v>7960</v>
      </c>
      <c r="I244" s="456">
        <f t="shared" si="74"/>
        <v>16660</v>
      </c>
      <c r="J244" s="456">
        <f t="shared" si="75"/>
        <v>27.73</v>
      </c>
      <c r="K244" s="457">
        <f t="shared" si="77"/>
        <v>4619.82</v>
      </c>
      <c r="L244" s="434">
        <f t="shared" si="78"/>
        <v>21279.82</v>
      </c>
      <c r="M244" s="458">
        <f t="shared" si="79"/>
        <v>0.0213</v>
      </c>
      <c r="N244" s="373" t="s">
        <v>162</v>
      </c>
      <c r="O244" s="245">
        <f t="shared" si="60"/>
        <v>4</v>
      </c>
    </row>
    <row r="245" spans="1:15" s="11" customFormat="1" ht="14.25">
      <c r="A245" s="479" t="s">
        <v>1847</v>
      </c>
      <c r="B245" s="308" t="s">
        <v>1445</v>
      </c>
      <c r="C245" s="459" t="s">
        <v>1397</v>
      </c>
      <c r="D245" s="455">
        <v>200</v>
      </c>
      <c r="E245" s="460">
        <v>3.25</v>
      </c>
      <c r="F245" s="460">
        <f t="shared" si="61"/>
        <v>650</v>
      </c>
      <c r="G245" s="460">
        <v>10.49</v>
      </c>
      <c r="H245" s="456">
        <f t="shared" si="76"/>
        <v>2098</v>
      </c>
      <c r="I245" s="456">
        <f t="shared" si="74"/>
        <v>2748</v>
      </c>
      <c r="J245" s="456">
        <f t="shared" si="75"/>
        <v>27.73</v>
      </c>
      <c r="K245" s="457">
        <f t="shared" si="77"/>
        <v>762.02</v>
      </c>
      <c r="L245" s="434">
        <f t="shared" si="78"/>
        <v>3510.02</v>
      </c>
      <c r="M245" s="458">
        <f t="shared" si="79"/>
        <v>0.0035</v>
      </c>
      <c r="N245" s="373" t="s">
        <v>163</v>
      </c>
      <c r="O245" s="245">
        <f t="shared" si="60"/>
        <v>4</v>
      </c>
    </row>
    <row r="246" spans="1:15" s="11" customFormat="1" ht="14.25">
      <c r="A246" s="479" t="s">
        <v>1848</v>
      </c>
      <c r="B246" s="308" t="s">
        <v>1446</v>
      </c>
      <c r="C246" s="459" t="s">
        <v>1397</v>
      </c>
      <c r="D246" s="455">
        <v>200</v>
      </c>
      <c r="E246" s="460">
        <v>12.81</v>
      </c>
      <c r="F246" s="460">
        <f t="shared" si="61"/>
        <v>2562</v>
      </c>
      <c r="G246" s="460">
        <v>5.24</v>
      </c>
      <c r="H246" s="456">
        <f t="shared" si="76"/>
        <v>1048</v>
      </c>
      <c r="I246" s="456">
        <f t="shared" si="74"/>
        <v>3610</v>
      </c>
      <c r="J246" s="456">
        <f t="shared" si="75"/>
        <v>27.73</v>
      </c>
      <c r="K246" s="457">
        <f t="shared" si="77"/>
        <v>1001.05</v>
      </c>
      <c r="L246" s="434">
        <f t="shared" si="78"/>
        <v>4611.05</v>
      </c>
      <c r="M246" s="458">
        <f t="shared" si="79"/>
        <v>0.0046</v>
      </c>
      <c r="N246" s="373" t="s">
        <v>164</v>
      </c>
      <c r="O246" s="245">
        <f t="shared" si="60"/>
        <v>4</v>
      </c>
    </row>
    <row r="247" spans="1:15" s="11" customFormat="1" ht="14.25">
      <c r="A247" s="479" t="s">
        <v>1849</v>
      </c>
      <c r="B247" s="308" t="s">
        <v>761</v>
      </c>
      <c r="C247" s="459" t="s">
        <v>1397</v>
      </c>
      <c r="D247" s="455">
        <v>20</v>
      </c>
      <c r="E247" s="460">
        <v>1.01</v>
      </c>
      <c r="F247" s="460">
        <f t="shared" si="61"/>
        <v>20.2</v>
      </c>
      <c r="G247" s="460">
        <v>5.41</v>
      </c>
      <c r="H247" s="456">
        <f t="shared" si="76"/>
        <v>108.2</v>
      </c>
      <c r="I247" s="456">
        <f t="shared" si="74"/>
        <v>128.4</v>
      </c>
      <c r="J247" s="456">
        <f t="shared" si="75"/>
        <v>27.73</v>
      </c>
      <c r="K247" s="457">
        <f t="shared" si="77"/>
        <v>35.61</v>
      </c>
      <c r="L247" s="434">
        <f t="shared" si="78"/>
        <v>164.01</v>
      </c>
      <c r="M247" s="458">
        <f t="shared" si="79"/>
        <v>0.0002</v>
      </c>
      <c r="N247" s="373" t="s">
        <v>165</v>
      </c>
      <c r="O247" s="245">
        <f t="shared" si="60"/>
        <v>4</v>
      </c>
    </row>
    <row r="248" spans="1:15" s="11" customFormat="1" ht="14.25">
      <c r="A248" s="479" t="s">
        <v>1850</v>
      </c>
      <c r="B248" s="308" t="s">
        <v>1450</v>
      </c>
      <c r="C248" s="459" t="s">
        <v>1397</v>
      </c>
      <c r="D248" s="455">
        <v>20</v>
      </c>
      <c r="E248" s="460">
        <v>4.8</v>
      </c>
      <c r="F248" s="460">
        <f t="shared" si="61"/>
        <v>96</v>
      </c>
      <c r="G248" s="460">
        <v>5.34</v>
      </c>
      <c r="H248" s="456">
        <f t="shared" si="76"/>
        <v>106.8</v>
      </c>
      <c r="I248" s="456">
        <f t="shared" si="74"/>
        <v>202.8</v>
      </c>
      <c r="J248" s="456">
        <f t="shared" si="75"/>
        <v>27.73</v>
      </c>
      <c r="K248" s="457">
        <f t="shared" si="77"/>
        <v>56.24</v>
      </c>
      <c r="L248" s="434">
        <f t="shared" si="78"/>
        <v>259.04</v>
      </c>
      <c r="M248" s="458">
        <f t="shared" si="79"/>
        <v>0.0003</v>
      </c>
      <c r="N248" s="373" t="s">
        <v>166</v>
      </c>
      <c r="O248" s="245">
        <f t="shared" si="60"/>
        <v>4</v>
      </c>
    </row>
    <row r="249" spans="1:15" s="11" customFormat="1" ht="14.25">
      <c r="A249" s="479" t="s">
        <v>1851</v>
      </c>
      <c r="B249" s="308" t="s">
        <v>1376</v>
      </c>
      <c r="C249" s="459" t="s">
        <v>1397</v>
      </c>
      <c r="D249" s="455">
        <v>3</v>
      </c>
      <c r="E249" s="460">
        <v>3.16</v>
      </c>
      <c r="F249" s="460">
        <f t="shared" si="61"/>
        <v>9.48</v>
      </c>
      <c r="G249" s="460">
        <v>2.52</v>
      </c>
      <c r="H249" s="456">
        <f t="shared" si="76"/>
        <v>7.56</v>
      </c>
      <c r="I249" s="456">
        <f t="shared" si="74"/>
        <v>17.04</v>
      </c>
      <c r="J249" s="456">
        <f t="shared" si="75"/>
        <v>27.73</v>
      </c>
      <c r="K249" s="457">
        <f t="shared" si="77"/>
        <v>4.73</v>
      </c>
      <c r="L249" s="434">
        <f t="shared" si="78"/>
        <v>21.77</v>
      </c>
      <c r="M249" s="458">
        <f t="shared" si="79"/>
        <v>0</v>
      </c>
      <c r="N249" s="373" t="s">
        <v>167</v>
      </c>
      <c r="O249" s="245">
        <f t="shared" si="60"/>
        <v>4</v>
      </c>
    </row>
    <row r="250" spans="1:15" s="11" customFormat="1" ht="14.25">
      <c r="A250" s="479" t="s">
        <v>1852</v>
      </c>
      <c r="B250" s="308" t="s">
        <v>1377</v>
      </c>
      <c r="C250" s="459" t="s">
        <v>1397</v>
      </c>
      <c r="D250" s="455">
        <v>2</v>
      </c>
      <c r="E250" s="465">
        <v>4.13</v>
      </c>
      <c r="F250" s="460">
        <f t="shared" si="61"/>
        <v>8.26</v>
      </c>
      <c r="G250" s="465">
        <v>6.68</v>
      </c>
      <c r="H250" s="456">
        <f t="shared" si="76"/>
        <v>13.36</v>
      </c>
      <c r="I250" s="456">
        <f t="shared" si="74"/>
        <v>21.62</v>
      </c>
      <c r="J250" s="456">
        <f t="shared" si="75"/>
        <v>27.73</v>
      </c>
      <c r="K250" s="457">
        <f t="shared" si="77"/>
        <v>6</v>
      </c>
      <c r="L250" s="434">
        <f t="shared" si="78"/>
        <v>27.62</v>
      </c>
      <c r="M250" s="458">
        <f t="shared" si="79"/>
        <v>0</v>
      </c>
      <c r="N250" s="447" t="s">
        <v>168</v>
      </c>
      <c r="O250" s="245">
        <f t="shared" si="60"/>
        <v>5</v>
      </c>
    </row>
    <row r="251" spans="1:15" s="11" customFormat="1" ht="14.25">
      <c r="A251" s="479" t="s">
        <v>1853</v>
      </c>
      <c r="B251" s="308" t="s">
        <v>1466</v>
      </c>
      <c r="C251" s="459" t="s">
        <v>1397</v>
      </c>
      <c r="D251" s="455">
        <v>2</v>
      </c>
      <c r="E251" s="465">
        <v>6.81</v>
      </c>
      <c r="F251" s="460">
        <f t="shared" si="61"/>
        <v>13.62</v>
      </c>
      <c r="G251" s="465">
        <v>5.79</v>
      </c>
      <c r="H251" s="456">
        <f t="shared" si="76"/>
        <v>11.58</v>
      </c>
      <c r="I251" s="456">
        <f t="shared" si="74"/>
        <v>25.2</v>
      </c>
      <c r="J251" s="456">
        <f t="shared" si="75"/>
        <v>27.73</v>
      </c>
      <c r="K251" s="457">
        <f t="shared" si="77"/>
        <v>6.99</v>
      </c>
      <c r="L251" s="434">
        <f t="shared" si="78"/>
        <v>32.19</v>
      </c>
      <c r="M251" s="458">
        <f t="shared" si="79"/>
        <v>0</v>
      </c>
      <c r="N251" s="447" t="s">
        <v>278</v>
      </c>
      <c r="O251" s="245">
        <f t="shared" si="60"/>
        <v>5</v>
      </c>
    </row>
    <row r="252" spans="1:15" s="11" customFormat="1" ht="14.25">
      <c r="A252" s="479" t="s">
        <v>1854</v>
      </c>
      <c r="B252" s="308" t="s">
        <v>759</v>
      </c>
      <c r="C252" s="480" t="s">
        <v>1397</v>
      </c>
      <c r="D252" s="455">
        <v>4</v>
      </c>
      <c r="E252" s="465">
        <v>24.01</v>
      </c>
      <c r="F252" s="460">
        <f t="shared" si="61"/>
        <v>96.04</v>
      </c>
      <c r="G252" s="465">
        <v>26.75</v>
      </c>
      <c r="H252" s="456">
        <f t="shared" si="76"/>
        <v>107</v>
      </c>
      <c r="I252" s="456">
        <f t="shared" si="74"/>
        <v>203.04</v>
      </c>
      <c r="J252" s="456">
        <f t="shared" si="75"/>
        <v>27.73</v>
      </c>
      <c r="K252" s="457">
        <f t="shared" si="77"/>
        <v>56.3</v>
      </c>
      <c r="L252" s="434">
        <f t="shared" si="78"/>
        <v>259.34</v>
      </c>
      <c r="M252" s="458">
        <f t="shared" si="79"/>
        <v>0.0003</v>
      </c>
      <c r="N252" s="447" t="s">
        <v>169</v>
      </c>
      <c r="O252" s="245">
        <f t="shared" si="60"/>
        <v>5</v>
      </c>
    </row>
    <row r="253" spans="1:15" s="11" customFormat="1" ht="14.25">
      <c r="A253" s="479" t="s">
        <v>1855</v>
      </c>
      <c r="B253" s="308" t="s">
        <v>760</v>
      </c>
      <c r="C253" s="480" t="s">
        <v>1397</v>
      </c>
      <c r="D253" s="455">
        <v>4</v>
      </c>
      <c r="E253" s="465">
        <v>24.01</v>
      </c>
      <c r="F253" s="460">
        <f t="shared" si="61"/>
        <v>96.04</v>
      </c>
      <c r="G253" s="465">
        <v>26.75</v>
      </c>
      <c r="H253" s="456">
        <f t="shared" si="76"/>
        <v>107</v>
      </c>
      <c r="I253" s="456">
        <f t="shared" si="74"/>
        <v>203.04</v>
      </c>
      <c r="J253" s="456">
        <f t="shared" si="75"/>
        <v>27.73</v>
      </c>
      <c r="K253" s="457">
        <f t="shared" si="77"/>
        <v>56.3</v>
      </c>
      <c r="L253" s="434">
        <f t="shared" si="78"/>
        <v>259.34</v>
      </c>
      <c r="M253" s="458">
        <f t="shared" si="79"/>
        <v>0.0003</v>
      </c>
      <c r="N253" s="447" t="s">
        <v>169</v>
      </c>
      <c r="O253" s="245">
        <f t="shared" si="60"/>
        <v>5</v>
      </c>
    </row>
    <row r="254" spans="1:15" s="8" customFormat="1" ht="14.25">
      <c r="A254" s="334">
        <v>17</v>
      </c>
      <c r="B254" s="45" t="s">
        <v>1422</v>
      </c>
      <c r="C254" s="335"/>
      <c r="D254" s="391"/>
      <c r="E254" s="410"/>
      <c r="F254" s="410"/>
      <c r="G254" s="410"/>
      <c r="H254" s="410"/>
      <c r="I254" s="410"/>
      <c r="J254" s="410"/>
      <c r="K254" s="391"/>
      <c r="L254" s="391"/>
      <c r="M254" s="398"/>
      <c r="N254" s="355"/>
      <c r="O254" s="245">
        <f t="shared" si="60"/>
        <v>2</v>
      </c>
    </row>
    <row r="255" spans="1:15" s="11" customFormat="1" ht="14.25">
      <c r="A255" s="479" t="s">
        <v>1874</v>
      </c>
      <c r="B255" s="308" t="s">
        <v>1423</v>
      </c>
      <c r="C255" s="459" t="s">
        <v>1399</v>
      </c>
      <c r="D255" s="455">
        <v>4</v>
      </c>
      <c r="E255" s="465">
        <v>31.69</v>
      </c>
      <c r="F255" s="465">
        <f t="shared" si="61"/>
        <v>126.76</v>
      </c>
      <c r="G255" s="465">
        <v>336.12</v>
      </c>
      <c r="H255" s="456">
        <f aca="true" t="shared" si="80" ref="H255:H285">ROUND(D255*G255,2)</f>
        <v>1344.48</v>
      </c>
      <c r="I255" s="456">
        <f aca="true" t="shared" si="81" ref="I255:I285">(F255+H255)</f>
        <v>1471.24</v>
      </c>
      <c r="J255" s="456">
        <f aca="true" t="shared" si="82" ref="J255:J285">$J$11</f>
        <v>27.73</v>
      </c>
      <c r="K255" s="457">
        <f aca="true" t="shared" si="83" ref="K255:K285">ROUND(J255/100*I255,2)</f>
        <v>407.97</v>
      </c>
      <c r="L255" s="434">
        <f aca="true" t="shared" si="84" ref="L255:L285">(I255+K255)</f>
        <v>1879.21</v>
      </c>
      <c r="M255" s="458">
        <f aca="true" t="shared" si="85" ref="M255:M285">L255/$C$654</f>
        <v>0.0019</v>
      </c>
      <c r="N255" s="447" t="s">
        <v>179</v>
      </c>
      <c r="O255" s="245">
        <f t="shared" si="60"/>
        <v>4</v>
      </c>
    </row>
    <row r="256" spans="1:15" s="11" customFormat="1" ht="25.5">
      <c r="A256" s="479" t="s">
        <v>1875</v>
      </c>
      <c r="B256" s="308" t="s">
        <v>581</v>
      </c>
      <c r="C256" s="459" t="s">
        <v>1399</v>
      </c>
      <c r="D256" s="455">
        <v>2</v>
      </c>
      <c r="E256" s="465">
        <v>31.69</v>
      </c>
      <c r="F256" s="465">
        <f t="shared" si="61"/>
        <v>63.38</v>
      </c>
      <c r="G256" s="465">
        <v>336.12</v>
      </c>
      <c r="H256" s="456">
        <f t="shared" si="80"/>
        <v>672.24</v>
      </c>
      <c r="I256" s="456">
        <f t="shared" si="81"/>
        <v>735.62</v>
      </c>
      <c r="J256" s="456">
        <f t="shared" si="82"/>
        <v>27.73</v>
      </c>
      <c r="K256" s="457">
        <f t="shared" si="83"/>
        <v>203.99</v>
      </c>
      <c r="L256" s="434">
        <f t="shared" si="84"/>
        <v>939.61</v>
      </c>
      <c r="M256" s="458">
        <f t="shared" si="85"/>
        <v>0.0009</v>
      </c>
      <c r="N256" s="447" t="s">
        <v>179</v>
      </c>
      <c r="O256" s="245">
        <f t="shared" si="60"/>
        <v>4</v>
      </c>
    </row>
    <row r="257" spans="1:15" s="11" customFormat="1" ht="25.5">
      <c r="A257" s="479" t="s">
        <v>1876</v>
      </c>
      <c r="B257" s="308" t="s">
        <v>1424</v>
      </c>
      <c r="C257" s="459" t="s">
        <v>1399</v>
      </c>
      <c r="D257" s="455">
        <v>2</v>
      </c>
      <c r="E257" s="465">
        <v>47.26</v>
      </c>
      <c r="F257" s="465">
        <f t="shared" si="61"/>
        <v>94.52</v>
      </c>
      <c r="G257" s="465">
        <v>107.6</v>
      </c>
      <c r="H257" s="456">
        <f t="shared" si="80"/>
        <v>215.2</v>
      </c>
      <c r="I257" s="456">
        <f t="shared" si="81"/>
        <v>309.72</v>
      </c>
      <c r="J257" s="456">
        <f t="shared" si="82"/>
        <v>27.73</v>
      </c>
      <c r="K257" s="457">
        <f t="shared" si="83"/>
        <v>85.89</v>
      </c>
      <c r="L257" s="434">
        <f t="shared" si="84"/>
        <v>395.61</v>
      </c>
      <c r="M257" s="458">
        <f t="shared" si="85"/>
        <v>0.0004</v>
      </c>
      <c r="N257" s="447" t="s">
        <v>279</v>
      </c>
      <c r="O257" s="245">
        <f t="shared" si="60"/>
        <v>4</v>
      </c>
    </row>
    <row r="258" spans="1:15" s="11" customFormat="1" ht="25.5">
      <c r="A258" s="479" t="s">
        <v>1877</v>
      </c>
      <c r="B258" s="308" t="s">
        <v>1425</v>
      </c>
      <c r="C258" s="459" t="s">
        <v>1399</v>
      </c>
      <c r="D258" s="455">
        <v>4</v>
      </c>
      <c r="E258" s="465">
        <v>47.26</v>
      </c>
      <c r="F258" s="465">
        <f t="shared" si="61"/>
        <v>189.04</v>
      </c>
      <c r="G258" s="465">
        <v>107.6</v>
      </c>
      <c r="H258" s="456">
        <f t="shared" si="80"/>
        <v>430.4</v>
      </c>
      <c r="I258" s="456">
        <f t="shared" si="81"/>
        <v>619.44</v>
      </c>
      <c r="J258" s="456">
        <f t="shared" si="82"/>
        <v>27.73</v>
      </c>
      <c r="K258" s="457">
        <f t="shared" si="83"/>
        <v>171.77</v>
      </c>
      <c r="L258" s="434">
        <f t="shared" si="84"/>
        <v>791.21</v>
      </c>
      <c r="M258" s="458">
        <f t="shared" si="85"/>
        <v>0.0008</v>
      </c>
      <c r="N258" s="447" t="s">
        <v>279</v>
      </c>
      <c r="O258" s="245">
        <f t="shared" si="60"/>
        <v>4</v>
      </c>
    </row>
    <row r="259" spans="1:15" s="11" customFormat="1" ht="14.25">
      <c r="A259" s="479" t="s">
        <v>1878</v>
      </c>
      <c r="B259" s="308" t="s">
        <v>281</v>
      </c>
      <c r="C259" s="459" t="s">
        <v>1399</v>
      </c>
      <c r="D259" s="455">
        <v>2</v>
      </c>
      <c r="E259" s="465">
        <v>5</v>
      </c>
      <c r="F259" s="465">
        <f t="shared" si="61"/>
        <v>10</v>
      </c>
      <c r="G259" s="465">
        <v>492</v>
      </c>
      <c r="H259" s="456">
        <f t="shared" si="80"/>
        <v>984</v>
      </c>
      <c r="I259" s="456">
        <f t="shared" si="81"/>
        <v>994</v>
      </c>
      <c r="J259" s="456">
        <f t="shared" si="82"/>
        <v>27.73</v>
      </c>
      <c r="K259" s="457">
        <f t="shared" si="83"/>
        <v>275.64</v>
      </c>
      <c r="L259" s="434">
        <f t="shared" si="84"/>
        <v>1269.64</v>
      </c>
      <c r="M259" s="458">
        <f t="shared" si="85"/>
        <v>0.0013</v>
      </c>
      <c r="N259" s="447" t="s">
        <v>178</v>
      </c>
      <c r="O259" s="245">
        <f t="shared" si="60"/>
        <v>4</v>
      </c>
    </row>
    <row r="260" spans="1:15" s="11" customFormat="1" ht="14.25">
      <c r="A260" s="479" t="s">
        <v>1879</v>
      </c>
      <c r="B260" s="308" t="s">
        <v>1427</v>
      </c>
      <c r="C260" s="459" t="s">
        <v>1399</v>
      </c>
      <c r="D260" s="455">
        <v>4</v>
      </c>
      <c r="E260" s="465">
        <v>5</v>
      </c>
      <c r="F260" s="465">
        <f t="shared" si="61"/>
        <v>20</v>
      </c>
      <c r="G260" s="465">
        <v>18</v>
      </c>
      <c r="H260" s="456">
        <f t="shared" si="80"/>
        <v>72</v>
      </c>
      <c r="I260" s="456">
        <f t="shared" si="81"/>
        <v>92</v>
      </c>
      <c r="J260" s="456">
        <f t="shared" si="82"/>
        <v>27.73</v>
      </c>
      <c r="K260" s="457">
        <f t="shared" si="83"/>
        <v>25.51</v>
      </c>
      <c r="L260" s="434">
        <f t="shared" si="84"/>
        <v>117.51</v>
      </c>
      <c r="M260" s="458">
        <f t="shared" si="85"/>
        <v>0.0001</v>
      </c>
      <c r="N260" s="447" t="s">
        <v>280</v>
      </c>
      <c r="O260" s="245">
        <f t="shared" si="60"/>
        <v>4</v>
      </c>
    </row>
    <row r="261" spans="1:15" s="11" customFormat="1" ht="14.25">
      <c r="A261" s="479" t="s">
        <v>1880</v>
      </c>
      <c r="B261" s="308" t="s">
        <v>1428</v>
      </c>
      <c r="C261" s="459" t="s">
        <v>1399</v>
      </c>
      <c r="D261" s="455">
        <v>4</v>
      </c>
      <c r="E261" s="465">
        <v>63.38</v>
      </c>
      <c r="F261" s="465">
        <f t="shared" si="61"/>
        <v>253.52</v>
      </c>
      <c r="G261" s="465">
        <v>264.09</v>
      </c>
      <c r="H261" s="456">
        <f t="shared" si="80"/>
        <v>1056.36</v>
      </c>
      <c r="I261" s="456">
        <f t="shared" si="81"/>
        <v>1309.88</v>
      </c>
      <c r="J261" s="456">
        <f t="shared" si="82"/>
        <v>27.73</v>
      </c>
      <c r="K261" s="457">
        <f t="shared" si="83"/>
        <v>363.23</v>
      </c>
      <c r="L261" s="434">
        <f t="shared" si="84"/>
        <v>1673.11</v>
      </c>
      <c r="M261" s="458">
        <f t="shared" si="85"/>
        <v>0.0017</v>
      </c>
      <c r="N261" s="447" t="s">
        <v>282</v>
      </c>
      <c r="O261" s="245">
        <f t="shared" si="60"/>
        <v>4</v>
      </c>
    </row>
    <row r="262" spans="1:15" s="11" customFormat="1" ht="14.25">
      <c r="A262" s="479" t="s">
        <v>1881</v>
      </c>
      <c r="B262" s="308" t="s">
        <v>1429</v>
      </c>
      <c r="C262" s="459" t="s">
        <v>1399</v>
      </c>
      <c r="D262" s="455">
        <v>2</v>
      </c>
      <c r="E262" s="465">
        <v>15</v>
      </c>
      <c r="F262" s="465">
        <f t="shared" si="61"/>
        <v>30</v>
      </c>
      <c r="G262" s="465">
        <v>499</v>
      </c>
      <c r="H262" s="456">
        <f t="shared" si="80"/>
        <v>998</v>
      </c>
      <c r="I262" s="456">
        <f t="shared" si="81"/>
        <v>1028</v>
      </c>
      <c r="J262" s="456">
        <f t="shared" si="82"/>
        <v>27.73</v>
      </c>
      <c r="K262" s="457">
        <f t="shared" si="83"/>
        <v>285.06</v>
      </c>
      <c r="L262" s="434">
        <f t="shared" si="84"/>
        <v>1313.06</v>
      </c>
      <c r="M262" s="458">
        <f t="shared" si="85"/>
        <v>0.0013</v>
      </c>
      <c r="N262" s="447" t="s">
        <v>178</v>
      </c>
      <c r="O262" s="245">
        <f t="shared" si="60"/>
        <v>4</v>
      </c>
    </row>
    <row r="263" spans="1:15" s="11" customFormat="1" ht="14.25">
      <c r="A263" s="479" t="s">
        <v>1882</v>
      </c>
      <c r="B263" s="308" t="s">
        <v>1475</v>
      </c>
      <c r="C263" s="459" t="s">
        <v>1399</v>
      </c>
      <c r="D263" s="455">
        <v>2</v>
      </c>
      <c r="E263" s="465">
        <v>15</v>
      </c>
      <c r="F263" s="465">
        <f t="shared" si="61"/>
        <v>30</v>
      </c>
      <c r="G263" s="465">
        <v>499</v>
      </c>
      <c r="H263" s="456">
        <f t="shared" si="80"/>
        <v>998</v>
      </c>
      <c r="I263" s="456">
        <f t="shared" si="81"/>
        <v>1028</v>
      </c>
      <c r="J263" s="456">
        <f t="shared" si="82"/>
        <v>27.73</v>
      </c>
      <c r="K263" s="457">
        <f t="shared" si="83"/>
        <v>285.06</v>
      </c>
      <c r="L263" s="434">
        <f t="shared" si="84"/>
        <v>1313.06</v>
      </c>
      <c r="M263" s="458">
        <f t="shared" si="85"/>
        <v>0.0013</v>
      </c>
      <c r="N263" s="447" t="s">
        <v>178</v>
      </c>
      <c r="O263" s="245">
        <f aca="true" t="shared" si="86" ref="O263:O326">LEN(A263)</f>
        <v>4</v>
      </c>
    </row>
    <row r="264" spans="1:15" s="11" customFormat="1" ht="14.25">
      <c r="A264" s="479" t="s">
        <v>1883</v>
      </c>
      <c r="B264" s="308" t="s">
        <v>1430</v>
      </c>
      <c r="C264" s="459" t="s">
        <v>1399</v>
      </c>
      <c r="D264" s="455">
        <v>2</v>
      </c>
      <c r="E264" s="460">
        <v>22.35</v>
      </c>
      <c r="F264" s="460">
        <f t="shared" si="61"/>
        <v>44.7</v>
      </c>
      <c r="G264" s="460">
        <v>175.09</v>
      </c>
      <c r="H264" s="456">
        <f t="shared" si="80"/>
        <v>350.18</v>
      </c>
      <c r="I264" s="456">
        <f t="shared" si="81"/>
        <v>394.88</v>
      </c>
      <c r="J264" s="456">
        <f t="shared" si="82"/>
        <v>27.73</v>
      </c>
      <c r="K264" s="457">
        <f t="shared" si="83"/>
        <v>109.5</v>
      </c>
      <c r="L264" s="434">
        <f t="shared" si="84"/>
        <v>504.38</v>
      </c>
      <c r="M264" s="458">
        <f t="shared" si="85"/>
        <v>0.0005</v>
      </c>
      <c r="N264" s="373" t="s">
        <v>173</v>
      </c>
      <c r="O264" s="245">
        <f t="shared" si="86"/>
        <v>5</v>
      </c>
    </row>
    <row r="265" spans="1:15" s="11" customFormat="1" ht="14.25">
      <c r="A265" s="479" t="s">
        <v>1884</v>
      </c>
      <c r="B265" s="308" t="s">
        <v>1431</v>
      </c>
      <c r="C265" s="459" t="s">
        <v>1399</v>
      </c>
      <c r="D265" s="455">
        <v>2</v>
      </c>
      <c r="E265" s="465">
        <v>73.57</v>
      </c>
      <c r="F265" s="465">
        <f t="shared" si="61"/>
        <v>147.14</v>
      </c>
      <c r="G265" s="465">
        <v>235.18</v>
      </c>
      <c r="H265" s="456">
        <f t="shared" si="80"/>
        <v>470.36</v>
      </c>
      <c r="I265" s="456">
        <f t="shared" si="81"/>
        <v>617.5</v>
      </c>
      <c r="J265" s="456">
        <f t="shared" si="82"/>
        <v>27.73</v>
      </c>
      <c r="K265" s="457">
        <f t="shared" si="83"/>
        <v>171.23</v>
      </c>
      <c r="L265" s="434">
        <f t="shared" si="84"/>
        <v>788.73</v>
      </c>
      <c r="M265" s="458">
        <f t="shared" si="85"/>
        <v>0.0008</v>
      </c>
      <c r="N265" s="447" t="s">
        <v>283</v>
      </c>
      <c r="O265" s="245">
        <f t="shared" si="86"/>
        <v>5</v>
      </c>
    </row>
    <row r="266" spans="1:15" s="11" customFormat="1" ht="14.25">
      <c r="A266" s="479" t="s">
        <v>2058</v>
      </c>
      <c r="B266" s="308" t="s">
        <v>1483</v>
      </c>
      <c r="C266" s="459" t="s">
        <v>1399</v>
      </c>
      <c r="D266" s="455">
        <v>4</v>
      </c>
      <c r="E266" s="460">
        <v>1.83</v>
      </c>
      <c r="F266" s="460">
        <f t="shared" si="61"/>
        <v>7.32</v>
      </c>
      <c r="G266" s="460">
        <v>40.65</v>
      </c>
      <c r="H266" s="456">
        <f t="shared" si="80"/>
        <v>162.6</v>
      </c>
      <c r="I266" s="456">
        <f t="shared" si="81"/>
        <v>169.92</v>
      </c>
      <c r="J266" s="456">
        <f t="shared" si="82"/>
        <v>27.73</v>
      </c>
      <c r="K266" s="457">
        <f t="shared" si="83"/>
        <v>47.12</v>
      </c>
      <c r="L266" s="434">
        <f t="shared" si="84"/>
        <v>217.04</v>
      </c>
      <c r="M266" s="458">
        <f t="shared" si="85"/>
        <v>0.0002</v>
      </c>
      <c r="N266" s="373" t="s">
        <v>174</v>
      </c>
      <c r="O266" s="245">
        <f t="shared" si="86"/>
        <v>5</v>
      </c>
    </row>
    <row r="267" spans="1:15" s="11" customFormat="1" ht="14.25">
      <c r="A267" s="479" t="s">
        <v>2059</v>
      </c>
      <c r="B267" s="308" t="s">
        <v>1432</v>
      </c>
      <c r="C267" s="459" t="s">
        <v>1399</v>
      </c>
      <c r="D267" s="455">
        <v>2</v>
      </c>
      <c r="E267" s="465">
        <v>3.64</v>
      </c>
      <c r="F267" s="465">
        <f t="shared" si="61"/>
        <v>7.28</v>
      </c>
      <c r="G267" s="465">
        <v>478.19</v>
      </c>
      <c r="H267" s="456">
        <f t="shared" si="80"/>
        <v>956.38</v>
      </c>
      <c r="I267" s="456">
        <f t="shared" si="81"/>
        <v>963.66</v>
      </c>
      <c r="J267" s="456">
        <f t="shared" si="82"/>
        <v>27.73</v>
      </c>
      <c r="K267" s="457">
        <f t="shared" si="83"/>
        <v>267.22</v>
      </c>
      <c r="L267" s="434">
        <f t="shared" si="84"/>
        <v>1230.88</v>
      </c>
      <c r="M267" s="458">
        <f t="shared" si="85"/>
        <v>0.0012</v>
      </c>
      <c r="N267" s="447" t="s">
        <v>284</v>
      </c>
      <c r="O267" s="245">
        <f t="shared" si="86"/>
        <v>5</v>
      </c>
    </row>
    <row r="268" spans="1:15" s="11" customFormat="1" ht="38.25">
      <c r="A268" s="479" t="s">
        <v>2060</v>
      </c>
      <c r="B268" s="308" t="s">
        <v>1477</v>
      </c>
      <c r="C268" s="459" t="s">
        <v>1399</v>
      </c>
      <c r="D268" s="455">
        <v>2</v>
      </c>
      <c r="E268" s="465">
        <v>3.64</v>
      </c>
      <c r="F268" s="465">
        <f t="shared" si="61"/>
        <v>7.28</v>
      </c>
      <c r="G268" s="465">
        <v>419.1</v>
      </c>
      <c r="H268" s="456">
        <f t="shared" si="80"/>
        <v>838.2</v>
      </c>
      <c r="I268" s="456">
        <f t="shared" si="81"/>
        <v>845.48</v>
      </c>
      <c r="J268" s="456">
        <f t="shared" si="82"/>
        <v>27.73</v>
      </c>
      <c r="K268" s="457">
        <f t="shared" si="83"/>
        <v>234.45</v>
      </c>
      <c r="L268" s="434">
        <f t="shared" si="84"/>
        <v>1079.93</v>
      </c>
      <c r="M268" s="458">
        <f t="shared" si="85"/>
        <v>0.0011</v>
      </c>
      <c r="N268" s="447" t="s">
        <v>286</v>
      </c>
      <c r="O268" s="245">
        <f t="shared" si="86"/>
        <v>5</v>
      </c>
    </row>
    <row r="269" spans="1:15" s="11" customFormat="1" ht="38.25">
      <c r="A269" s="479" t="s">
        <v>2061</v>
      </c>
      <c r="B269" s="308" t="s">
        <v>1476</v>
      </c>
      <c r="C269" s="459" t="s">
        <v>1399</v>
      </c>
      <c r="D269" s="455">
        <v>4</v>
      </c>
      <c r="E269" s="465">
        <v>3.64</v>
      </c>
      <c r="F269" s="465">
        <f t="shared" si="61"/>
        <v>14.56</v>
      </c>
      <c r="G269" s="465">
        <v>169.99</v>
      </c>
      <c r="H269" s="456">
        <f t="shared" si="80"/>
        <v>679.96</v>
      </c>
      <c r="I269" s="456">
        <f t="shared" si="81"/>
        <v>694.52</v>
      </c>
      <c r="J269" s="456">
        <f t="shared" si="82"/>
        <v>27.73</v>
      </c>
      <c r="K269" s="457">
        <f t="shared" si="83"/>
        <v>192.59</v>
      </c>
      <c r="L269" s="434">
        <f t="shared" si="84"/>
        <v>887.11</v>
      </c>
      <c r="M269" s="458">
        <f t="shared" si="85"/>
        <v>0.0009</v>
      </c>
      <c r="N269" s="447" t="s">
        <v>286</v>
      </c>
      <c r="O269" s="245">
        <f t="shared" si="86"/>
        <v>5</v>
      </c>
    </row>
    <row r="270" spans="1:15" s="11" customFormat="1" ht="38.25">
      <c r="A270" s="479" t="s">
        <v>2062</v>
      </c>
      <c r="B270" s="308" t="s">
        <v>1433</v>
      </c>
      <c r="C270" s="459" t="s">
        <v>1399</v>
      </c>
      <c r="D270" s="455">
        <v>5</v>
      </c>
      <c r="E270" s="465">
        <v>3.64</v>
      </c>
      <c r="F270" s="465">
        <f aca="true" t="shared" si="87" ref="F270:F333">ROUND(D270*E270,2)</f>
        <v>18.2</v>
      </c>
      <c r="G270" s="465">
        <v>57.9</v>
      </c>
      <c r="H270" s="456">
        <f t="shared" si="80"/>
        <v>289.5</v>
      </c>
      <c r="I270" s="456">
        <f t="shared" si="81"/>
        <v>307.7</v>
      </c>
      <c r="J270" s="456">
        <f t="shared" si="82"/>
        <v>27.73</v>
      </c>
      <c r="K270" s="457">
        <f t="shared" si="83"/>
        <v>85.33</v>
      </c>
      <c r="L270" s="434">
        <f t="shared" si="84"/>
        <v>393.03</v>
      </c>
      <c r="M270" s="458">
        <f t="shared" si="85"/>
        <v>0.0004</v>
      </c>
      <c r="N270" s="447" t="s">
        <v>286</v>
      </c>
      <c r="O270" s="245">
        <f t="shared" si="86"/>
        <v>5</v>
      </c>
    </row>
    <row r="271" spans="1:15" s="11" customFormat="1" ht="38.25">
      <c r="A271" s="479" t="s">
        <v>2063</v>
      </c>
      <c r="B271" s="308" t="s">
        <v>1434</v>
      </c>
      <c r="C271" s="459" t="s">
        <v>1399</v>
      </c>
      <c r="D271" s="455">
        <v>5</v>
      </c>
      <c r="E271" s="465">
        <v>3.64</v>
      </c>
      <c r="F271" s="465">
        <f t="shared" si="87"/>
        <v>18.2</v>
      </c>
      <c r="G271" s="465">
        <v>64.9</v>
      </c>
      <c r="H271" s="456">
        <f t="shared" si="80"/>
        <v>324.5</v>
      </c>
      <c r="I271" s="456">
        <f t="shared" si="81"/>
        <v>342.7</v>
      </c>
      <c r="J271" s="456">
        <f t="shared" si="82"/>
        <v>27.73</v>
      </c>
      <c r="K271" s="457">
        <f t="shared" si="83"/>
        <v>95.03</v>
      </c>
      <c r="L271" s="434">
        <f t="shared" si="84"/>
        <v>437.73</v>
      </c>
      <c r="M271" s="458">
        <f t="shared" si="85"/>
        <v>0.0004</v>
      </c>
      <c r="N271" s="447" t="s">
        <v>286</v>
      </c>
      <c r="O271" s="245">
        <f t="shared" si="86"/>
        <v>5</v>
      </c>
    </row>
    <row r="272" spans="1:15" s="11" customFormat="1" ht="38.25">
      <c r="A272" s="479" t="s">
        <v>2064</v>
      </c>
      <c r="B272" s="308" t="s">
        <v>1435</v>
      </c>
      <c r="C272" s="459" t="s">
        <v>1399</v>
      </c>
      <c r="D272" s="455">
        <v>5</v>
      </c>
      <c r="E272" s="465">
        <v>3.64</v>
      </c>
      <c r="F272" s="465">
        <f t="shared" si="87"/>
        <v>18.2</v>
      </c>
      <c r="G272" s="465">
        <v>32.9</v>
      </c>
      <c r="H272" s="456">
        <f t="shared" si="80"/>
        <v>164.5</v>
      </c>
      <c r="I272" s="456">
        <f t="shared" si="81"/>
        <v>182.7</v>
      </c>
      <c r="J272" s="456">
        <f t="shared" si="82"/>
        <v>27.73</v>
      </c>
      <c r="K272" s="457">
        <f t="shared" si="83"/>
        <v>50.66</v>
      </c>
      <c r="L272" s="434">
        <f t="shared" si="84"/>
        <v>233.36</v>
      </c>
      <c r="M272" s="458">
        <f t="shared" si="85"/>
        <v>0.0002</v>
      </c>
      <c r="N272" s="447" t="s">
        <v>286</v>
      </c>
      <c r="O272" s="245">
        <f t="shared" si="86"/>
        <v>5</v>
      </c>
    </row>
    <row r="273" spans="1:15" s="11" customFormat="1" ht="25.5">
      <c r="A273" s="479" t="s">
        <v>2065</v>
      </c>
      <c r="B273" s="308" t="s">
        <v>1436</v>
      </c>
      <c r="C273" s="459" t="s">
        <v>1399</v>
      </c>
      <c r="D273" s="455">
        <v>5</v>
      </c>
      <c r="E273" s="465">
        <v>3.64</v>
      </c>
      <c r="F273" s="465">
        <f t="shared" si="87"/>
        <v>18.2</v>
      </c>
      <c r="G273" s="465">
        <v>89</v>
      </c>
      <c r="H273" s="456">
        <f t="shared" si="80"/>
        <v>445</v>
      </c>
      <c r="I273" s="456">
        <f t="shared" si="81"/>
        <v>463.2</v>
      </c>
      <c r="J273" s="456">
        <f t="shared" si="82"/>
        <v>27.73</v>
      </c>
      <c r="K273" s="457">
        <f t="shared" si="83"/>
        <v>128.45</v>
      </c>
      <c r="L273" s="434">
        <f t="shared" si="84"/>
        <v>591.65</v>
      </c>
      <c r="M273" s="458">
        <f t="shared" si="85"/>
        <v>0.0006</v>
      </c>
      <c r="N273" s="447" t="s">
        <v>135</v>
      </c>
      <c r="O273" s="245">
        <f t="shared" si="86"/>
        <v>5</v>
      </c>
    </row>
    <row r="274" spans="1:15" s="11" customFormat="1" ht="25.5">
      <c r="A274" s="479" t="s">
        <v>2066</v>
      </c>
      <c r="B274" s="308" t="s">
        <v>1437</v>
      </c>
      <c r="C274" s="459" t="s">
        <v>1399</v>
      </c>
      <c r="D274" s="455">
        <v>5</v>
      </c>
      <c r="E274" s="465">
        <v>3.64</v>
      </c>
      <c r="F274" s="465">
        <f t="shared" si="87"/>
        <v>18.2</v>
      </c>
      <c r="G274" s="465">
        <v>291.9</v>
      </c>
      <c r="H274" s="456">
        <f t="shared" si="80"/>
        <v>1459.5</v>
      </c>
      <c r="I274" s="456">
        <f t="shared" si="81"/>
        <v>1477.7</v>
      </c>
      <c r="J274" s="456">
        <f t="shared" si="82"/>
        <v>27.73</v>
      </c>
      <c r="K274" s="457">
        <f t="shared" si="83"/>
        <v>409.77</v>
      </c>
      <c r="L274" s="434">
        <f t="shared" si="84"/>
        <v>1887.47</v>
      </c>
      <c r="M274" s="458">
        <f t="shared" si="85"/>
        <v>0.0019</v>
      </c>
      <c r="N274" s="447" t="s">
        <v>460</v>
      </c>
      <c r="O274" s="245">
        <f t="shared" si="86"/>
        <v>5</v>
      </c>
    </row>
    <row r="275" spans="1:15" s="11" customFormat="1" ht="38.25">
      <c r="A275" s="479" t="s">
        <v>2067</v>
      </c>
      <c r="B275" s="308" t="s">
        <v>811</v>
      </c>
      <c r="C275" s="459" t="s">
        <v>1414</v>
      </c>
      <c r="D275" s="455">
        <v>2</v>
      </c>
      <c r="E275" s="465">
        <v>25</v>
      </c>
      <c r="F275" s="465">
        <f t="shared" si="87"/>
        <v>50</v>
      </c>
      <c r="G275" s="465">
        <v>916.8</v>
      </c>
      <c r="H275" s="456">
        <f t="shared" si="80"/>
        <v>1833.6</v>
      </c>
      <c r="I275" s="456">
        <f t="shared" si="81"/>
        <v>1883.6</v>
      </c>
      <c r="J275" s="456">
        <f t="shared" si="82"/>
        <v>27.73</v>
      </c>
      <c r="K275" s="457">
        <f t="shared" si="83"/>
        <v>522.32</v>
      </c>
      <c r="L275" s="434">
        <f t="shared" si="84"/>
        <v>2405.92</v>
      </c>
      <c r="M275" s="458">
        <f t="shared" si="85"/>
        <v>0.0024</v>
      </c>
      <c r="N275" s="447" t="s">
        <v>286</v>
      </c>
      <c r="O275" s="245">
        <f t="shared" si="86"/>
        <v>5</v>
      </c>
    </row>
    <row r="276" spans="1:15" s="11" customFormat="1" ht="25.5">
      <c r="A276" s="479" t="s">
        <v>2068</v>
      </c>
      <c r="B276" s="308" t="s">
        <v>1438</v>
      </c>
      <c r="C276" s="459" t="s">
        <v>1399</v>
      </c>
      <c r="D276" s="455">
        <v>5</v>
      </c>
      <c r="E276" s="465">
        <v>3.64</v>
      </c>
      <c r="F276" s="465">
        <f t="shared" si="87"/>
        <v>18.2</v>
      </c>
      <c r="G276" s="465">
        <v>331.9</v>
      </c>
      <c r="H276" s="456">
        <f t="shared" si="80"/>
        <v>1659.5</v>
      </c>
      <c r="I276" s="456">
        <f t="shared" si="81"/>
        <v>1677.7</v>
      </c>
      <c r="J276" s="456">
        <f t="shared" si="82"/>
        <v>27.73</v>
      </c>
      <c r="K276" s="457">
        <f t="shared" si="83"/>
        <v>465.23</v>
      </c>
      <c r="L276" s="434">
        <f t="shared" si="84"/>
        <v>2142.93</v>
      </c>
      <c r="M276" s="458">
        <f t="shared" si="85"/>
        <v>0.0021</v>
      </c>
      <c r="N276" s="447" t="s">
        <v>178</v>
      </c>
      <c r="O276" s="245">
        <f t="shared" si="86"/>
        <v>5</v>
      </c>
    </row>
    <row r="277" spans="1:15" s="11" customFormat="1" ht="14.25">
      <c r="A277" s="479" t="s">
        <v>2069</v>
      </c>
      <c r="B277" s="308" t="s">
        <v>1494</v>
      </c>
      <c r="C277" s="459" t="s">
        <v>1397</v>
      </c>
      <c r="D277" s="455">
        <v>3</v>
      </c>
      <c r="E277" s="465">
        <v>45.3</v>
      </c>
      <c r="F277" s="465">
        <f t="shared" si="87"/>
        <v>135.9</v>
      </c>
      <c r="G277" s="465">
        <v>169.29</v>
      </c>
      <c r="H277" s="456">
        <f t="shared" si="80"/>
        <v>507.87</v>
      </c>
      <c r="I277" s="456">
        <f t="shared" si="81"/>
        <v>643.77</v>
      </c>
      <c r="J277" s="456">
        <f t="shared" si="82"/>
        <v>27.73</v>
      </c>
      <c r="K277" s="457">
        <f t="shared" si="83"/>
        <v>178.52</v>
      </c>
      <c r="L277" s="434">
        <f t="shared" si="84"/>
        <v>822.29</v>
      </c>
      <c r="M277" s="458">
        <f t="shared" si="85"/>
        <v>0.0008</v>
      </c>
      <c r="N277" s="447" t="s">
        <v>285</v>
      </c>
      <c r="O277" s="245">
        <f t="shared" si="86"/>
        <v>5</v>
      </c>
    </row>
    <row r="278" spans="1:15" s="11" customFormat="1" ht="14.25">
      <c r="A278" s="479" t="s">
        <v>2070</v>
      </c>
      <c r="B278" s="308" t="s">
        <v>1439</v>
      </c>
      <c r="C278" s="459" t="s">
        <v>1414</v>
      </c>
      <c r="D278" s="455">
        <v>4</v>
      </c>
      <c r="E278" s="460">
        <v>1.66</v>
      </c>
      <c r="F278" s="460">
        <f t="shared" si="87"/>
        <v>6.64</v>
      </c>
      <c r="G278" s="460">
        <v>7.1</v>
      </c>
      <c r="H278" s="456">
        <f t="shared" si="80"/>
        <v>28.4</v>
      </c>
      <c r="I278" s="456">
        <f t="shared" si="81"/>
        <v>35.04</v>
      </c>
      <c r="J278" s="456">
        <f t="shared" si="82"/>
        <v>27.73</v>
      </c>
      <c r="K278" s="457">
        <f t="shared" si="83"/>
        <v>9.72</v>
      </c>
      <c r="L278" s="434">
        <f t="shared" si="84"/>
        <v>44.76</v>
      </c>
      <c r="M278" s="458">
        <f t="shared" si="85"/>
        <v>0</v>
      </c>
      <c r="N278" s="373" t="s">
        <v>175</v>
      </c>
      <c r="O278" s="245">
        <f t="shared" si="86"/>
        <v>5</v>
      </c>
    </row>
    <row r="279" spans="1:15" s="11" customFormat="1" ht="14.25">
      <c r="A279" s="479" t="s">
        <v>2071</v>
      </c>
      <c r="B279" s="308" t="s">
        <v>1440</v>
      </c>
      <c r="C279" s="459" t="s">
        <v>1414</v>
      </c>
      <c r="D279" s="455">
        <v>1</v>
      </c>
      <c r="E279" s="465">
        <v>5</v>
      </c>
      <c r="F279" s="465">
        <f t="shared" si="87"/>
        <v>5</v>
      </c>
      <c r="G279" s="465">
        <v>52.4</v>
      </c>
      <c r="H279" s="456">
        <f t="shared" si="80"/>
        <v>52.4</v>
      </c>
      <c r="I279" s="456">
        <f t="shared" si="81"/>
        <v>57.4</v>
      </c>
      <c r="J279" s="456">
        <f t="shared" si="82"/>
        <v>27.73</v>
      </c>
      <c r="K279" s="457">
        <f t="shared" si="83"/>
        <v>15.92</v>
      </c>
      <c r="L279" s="434">
        <f t="shared" si="84"/>
        <v>73.32</v>
      </c>
      <c r="M279" s="458">
        <f t="shared" si="85"/>
        <v>0.0001</v>
      </c>
      <c r="N279" s="447" t="s">
        <v>192</v>
      </c>
      <c r="O279" s="245">
        <f t="shared" si="86"/>
        <v>5</v>
      </c>
    </row>
    <row r="280" spans="1:15" s="11" customFormat="1" ht="25.5">
      <c r="A280" s="479" t="s">
        <v>2072</v>
      </c>
      <c r="B280" s="308" t="s">
        <v>1453</v>
      </c>
      <c r="C280" s="459" t="s">
        <v>1447</v>
      </c>
      <c r="D280" s="455">
        <v>2</v>
      </c>
      <c r="E280" s="465">
        <v>147.73</v>
      </c>
      <c r="F280" s="465">
        <f t="shared" si="87"/>
        <v>295.46</v>
      </c>
      <c r="G280" s="465">
        <v>476.57</v>
      </c>
      <c r="H280" s="456">
        <f t="shared" si="80"/>
        <v>953.14</v>
      </c>
      <c r="I280" s="456">
        <f t="shared" si="81"/>
        <v>1248.6</v>
      </c>
      <c r="J280" s="456">
        <f t="shared" si="82"/>
        <v>27.73</v>
      </c>
      <c r="K280" s="457">
        <f t="shared" si="83"/>
        <v>346.24</v>
      </c>
      <c r="L280" s="434">
        <f t="shared" si="84"/>
        <v>1594.84</v>
      </c>
      <c r="M280" s="458">
        <f t="shared" si="85"/>
        <v>0.0016</v>
      </c>
      <c r="N280" s="447" t="s">
        <v>290</v>
      </c>
      <c r="O280" s="245">
        <f t="shared" si="86"/>
        <v>5</v>
      </c>
    </row>
    <row r="281" spans="1:15" s="11" customFormat="1" ht="25.5">
      <c r="A281" s="479" t="s">
        <v>2073</v>
      </c>
      <c r="B281" s="308" t="s">
        <v>1454</v>
      </c>
      <c r="C281" s="459" t="s">
        <v>1414</v>
      </c>
      <c r="D281" s="455">
        <v>1</v>
      </c>
      <c r="E281" s="465">
        <v>200</v>
      </c>
      <c r="F281" s="465">
        <f t="shared" si="87"/>
        <v>200</v>
      </c>
      <c r="G281" s="465">
        <v>500</v>
      </c>
      <c r="H281" s="456">
        <f t="shared" si="80"/>
        <v>500</v>
      </c>
      <c r="I281" s="456">
        <f t="shared" si="81"/>
        <v>700</v>
      </c>
      <c r="J281" s="456">
        <f t="shared" si="82"/>
        <v>27.73</v>
      </c>
      <c r="K281" s="457">
        <f t="shared" si="83"/>
        <v>194.11</v>
      </c>
      <c r="L281" s="434">
        <f t="shared" si="84"/>
        <v>894.11</v>
      </c>
      <c r="M281" s="458">
        <f t="shared" si="85"/>
        <v>0.0009</v>
      </c>
      <c r="N281" s="447" t="s">
        <v>178</v>
      </c>
      <c r="O281" s="245">
        <f t="shared" si="86"/>
        <v>5</v>
      </c>
    </row>
    <row r="282" spans="1:15" s="11" customFormat="1" ht="25.5">
      <c r="A282" s="479" t="s">
        <v>2074</v>
      </c>
      <c r="B282" s="308" t="s">
        <v>1455</v>
      </c>
      <c r="C282" s="459" t="s">
        <v>1447</v>
      </c>
      <c r="D282" s="455">
        <v>3</v>
      </c>
      <c r="E282" s="465">
        <v>44.89</v>
      </c>
      <c r="F282" s="465">
        <f t="shared" si="87"/>
        <v>134.67</v>
      </c>
      <c r="G282" s="465">
        <v>57.67</v>
      </c>
      <c r="H282" s="456">
        <f t="shared" si="80"/>
        <v>173.01</v>
      </c>
      <c r="I282" s="456">
        <f t="shared" si="81"/>
        <v>307.68</v>
      </c>
      <c r="J282" s="456">
        <f t="shared" si="82"/>
        <v>27.73</v>
      </c>
      <c r="K282" s="457">
        <f t="shared" si="83"/>
        <v>85.32</v>
      </c>
      <c r="L282" s="434">
        <f t="shared" si="84"/>
        <v>393</v>
      </c>
      <c r="M282" s="458">
        <f t="shared" si="85"/>
        <v>0.0004</v>
      </c>
      <c r="N282" s="447" t="s">
        <v>289</v>
      </c>
      <c r="O282" s="245">
        <f t="shared" si="86"/>
        <v>5</v>
      </c>
    </row>
    <row r="283" spans="1:15" s="11" customFormat="1" ht="14.25">
      <c r="A283" s="479" t="s">
        <v>2075</v>
      </c>
      <c r="B283" s="308" t="s">
        <v>1468</v>
      </c>
      <c r="C283" s="459" t="s">
        <v>1447</v>
      </c>
      <c r="D283" s="455">
        <v>3</v>
      </c>
      <c r="E283" s="460">
        <v>10.16</v>
      </c>
      <c r="F283" s="460">
        <f t="shared" si="87"/>
        <v>30.48</v>
      </c>
      <c r="G283" s="460">
        <v>78.05</v>
      </c>
      <c r="H283" s="456">
        <f t="shared" si="80"/>
        <v>234.15</v>
      </c>
      <c r="I283" s="456">
        <f t="shared" si="81"/>
        <v>264.63</v>
      </c>
      <c r="J283" s="456">
        <f t="shared" si="82"/>
        <v>27.73</v>
      </c>
      <c r="K283" s="457">
        <f t="shared" si="83"/>
        <v>73.38</v>
      </c>
      <c r="L283" s="434">
        <f t="shared" si="84"/>
        <v>338.01</v>
      </c>
      <c r="M283" s="458">
        <f t="shared" si="85"/>
        <v>0.0003</v>
      </c>
      <c r="N283" s="373" t="s">
        <v>176</v>
      </c>
      <c r="O283" s="245">
        <f t="shared" si="86"/>
        <v>5</v>
      </c>
    </row>
    <row r="284" spans="1:15" s="11" customFormat="1" ht="25.5">
      <c r="A284" s="479" t="s">
        <v>2076</v>
      </c>
      <c r="B284" s="308" t="s">
        <v>1469</v>
      </c>
      <c r="C284" s="459" t="s">
        <v>1399</v>
      </c>
      <c r="D284" s="455">
        <v>1</v>
      </c>
      <c r="E284" s="465">
        <v>89.16</v>
      </c>
      <c r="F284" s="465">
        <f t="shared" si="87"/>
        <v>89.16</v>
      </c>
      <c r="G284" s="465">
        <v>47.76</v>
      </c>
      <c r="H284" s="456">
        <f t="shared" si="80"/>
        <v>47.76</v>
      </c>
      <c r="I284" s="456">
        <f t="shared" si="81"/>
        <v>136.92</v>
      </c>
      <c r="J284" s="456">
        <f t="shared" si="82"/>
        <v>27.73</v>
      </c>
      <c r="K284" s="457">
        <f t="shared" si="83"/>
        <v>37.97</v>
      </c>
      <c r="L284" s="434">
        <f t="shared" si="84"/>
        <v>174.89</v>
      </c>
      <c r="M284" s="458">
        <f t="shared" si="85"/>
        <v>0.0002</v>
      </c>
      <c r="N284" s="447" t="s">
        <v>288</v>
      </c>
      <c r="O284" s="245">
        <f t="shared" si="86"/>
        <v>5</v>
      </c>
    </row>
    <row r="285" spans="1:15" s="11" customFormat="1" ht="25.5">
      <c r="A285" s="479" t="s">
        <v>2077</v>
      </c>
      <c r="B285" s="308" t="s">
        <v>1456</v>
      </c>
      <c r="C285" s="459" t="s">
        <v>1399</v>
      </c>
      <c r="D285" s="455">
        <v>1</v>
      </c>
      <c r="E285" s="465">
        <v>150</v>
      </c>
      <c r="F285" s="465">
        <f t="shared" si="87"/>
        <v>150</v>
      </c>
      <c r="G285" s="465">
        <v>872.88</v>
      </c>
      <c r="H285" s="456">
        <f t="shared" si="80"/>
        <v>872.88</v>
      </c>
      <c r="I285" s="456">
        <f t="shared" si="81"/>
        <v>1022.88</v>
      </c>
      <c r="J285" s="456">
        <f t="shared" si="82"/>
        <v>27.73</v>
      </c>
      <c r="K285" s="457">
        <f t="shared" si="83"/>
        <v>283.64</v>
      </c>
      <c r="L285" s="434">
        <f t="shared" si="84"/>
        <v>1306.52</v>
      </c>
      <c r="M285" s="458">
        <f t="shared" si="85"/>
        <v>0.0013</v>
      </c>
      <c r="N285" s="447" t="s">
        <v>287</v>
      </c>
      <c r="O285" s="245">
        <f t="shared" si="86"/>
        <v>5</v>
      </c>
    </row>
    <row r="286" spans="1:15" s="8" customFormat="1" ht="14.25">
      <c r="A286" s="334">
        <v>18</v>
      </c>
      <c r="B286" s="45" t="s">
        <v>1533</v>
      </c>
      <c r="C286" s="335"/>
      <c r="D286" s="391"/>
      <c r="E286" s="410"/>
      <c r="F286" s="410"/>
      <c r="G286" s="410"/>
      <c r="H286" s="410"/>
      <c r="I286" s="410"/>
      <c r="J286" s="410"/>
      <c r="K286" s="391"/>
      <c r="L286" s="391"/>
      <c r="M286" s="398"/>
      <c r="N286" s="355"/>
      <c r="O286" s="245">
        <f t="shared" si="86"/>
        <v>2</v>
      </c>
    </row>
    <row r="287" spans="1:15" s="11" customFormat="1" ht="14.25">
      <c r="A287" s="470" t="s">
        <v>1859</v>
      </c>
      <c r="B287" s="309" t="s">
        <v>1534</v>
      </c>
      <c r="C287" s="459"/>
      <c r="D287" s="455"/>
      <c r="E287" s="472"/>
      <c r="F287" s="472"/>
      <c r="G287" s="472"/>
      <c r="H287" s="472"/>
      <c r="I287" s="472"/>
      <c r="J287" s="472"/>
      <c r="K287" s="473"/>
      <c r="L287" s="473"/>
      <c r="M287" s="474"/>
      <c r="N287" s="447"/>
      <c r="O287" s="245">
        <f t="shared" si="86"/>
        <v>4</v>
      </c>
    </row>
    <row r="288" spans="1:15" s="11" customFormat="1" ht="14.25">
      <c r="A288" s="341" t="s">
        <v>2078</v>
      </c>
      <c r="B288" s="308" t="s">
        <v>1535</v>
      </c>
      <c r="C288" s="459" t="s">
        <v>1413</v>
      </c>
      <c r="D288" s="455">
        <v>30</v>
      </c>
      <c r="E288" s="465">
        <v>1.68</v>
      </c>
      <c r="F288" s="465">
        <f t="shared" si="87"/>
        <v>50.4</v>
      </c>
      <c r="G288" s="465">
        <v>8.41</v>
      </c>
      <c r="H288" s="456">
        <f aca="true" t="shared" si="88" ref="H288:H351">ROUND(D288*G288,2)</f>
        <v>252.3</v>
      </c>
      <c r="I288" s="456">
        <f aca="true" t="shared" si="89" ref="I288:I351">(F288+H288)</f>
        <v>302.7</v>
      </c>
      <c r="J288" s="456">
        <f aca="true" t="shared" si="90" ref="J288:J351">$J$11</f>
        <v>27.73</v>
      </c>
      <c r="K288" s="457">
        <f aca="true" t="shared" si="91" ref="K288:K351">ROUND(J288/100*I288,2)</f>
        <v>83.94</v>
      </c>
      <c r="L288" s="434">
        <f aca="true" t="shared" si="92" ref="L288:L351">(I288+K288)</f>
        <v>386.64</v>
      </c>
      <c r="M288" s="458">
        <f aca="true" t="shared" si="93" ref="M288:M319">L288/$C$654</f>
        <v>0.0004</v>
      </c>
      <c r="N288" s="447" t="s">
        <v>309</v>
      </c>
      <c r="O288" s="245">
        <f t="shared" si="86"/>
        <v>6</v>
      </c>
    </row>
    <row r="289" spans="1:15" s="11" customFormat="1" ht="14.25">
      <c r="A289" s="341" t="s">
        <v>2079</v>
      </c>
      <c r="B289" s="308" t="s">
        <v>1536</v>
      </c>
      <c r="C289" s="459" t="s">
        <v>1413</v>
      </c>
      <c r="D289" s="455">
        <v>35</v>
      </c>
      <c r="E289" s="465">
        <v>1.68</v>
      </c>
      <c r="F289" s="465">
        <f t="shared" si="87"/>
        <v>58.8</v>
      </c>
      <c r="G289" s="465">
        <v>8.41</v>
      </c>
      <c r="H289" s="456">
        <f t="shared" si="88"/>
        <v>294.35</v>
      </c>
      <c r="I289" s="456">
        <f t="shared" si="89"/>
        <v>353.15</v>
      </c>
      <c r="J289" s="456">
        <f t="shared" si="90"/>
        <v>27.73</v>
      </c>
      <c r="K289" s="457">
        <f t="shared" si="91"/>
        <v>97.93</v>
      </c>
      <c r="L289" s="434">
        <f t="shared" si="92"/>
        <v>451.08</v>
      </c>
      <c r="M289" s="458">
        <f t="shared" si="93"/>
        <v>0.0005</v>
      </c>
      <c r="N289" s="447" t="s">
        <v>309</v>
      </c>
      <c r="O289" s="245">
        <f t="shared" si="86"/>
        <v>6</v>
      </c>
    </row>
    <row r="290" spans="1:15" s="11" customFormat="1" ht="14.25">
      <c r="A290" s="341" t="s">
        <v>2080</v>
      </c>
      <c r="B290" s="308" t="s">
        <v>1537</v>
      </c>
      <c r="C290" s="459" t="s">
        <v>1413</v>
      </c>
      <c r="D290" s="455">
        <v>1</v>
      </c>
      <c r="E290" s="465">
        <v>1.68</v>
      </c>
      <c r="F290" s="465">
        <f t="shared" si="87"/>
        <v>1.68</v>
      </c>
      <c r="G290" s="465">
        <v>8.41</v>
      </c>
      <c r="H290" s="456">
        <f t="shared" si="88"/>
        <v>8.41</v>
      </c>
      <c r="I290" s="456">
        <f t="shared" si="89"/>
        <v>10.09</v>
      </c>
      <c r="J290" s="456">
        <f t="shared" si="90"/>
        <v>27.73</v>
      </c>
      <c r="K290" s="457">
        <f t="shared" si="91"/>
        <v>2.8</v>
      </c>
      <c r="L290" s="434">
        <f t="shared" si="92"/>
        <v>12.89</v>
      </c>
      <c r="M290" s="458">
        <f t="shared" si="93"/>
        <v>0</v>
      </c>
      <c r="N290" s="447" t="s">
        <v>309</v>
      </c>
      <c r="O290" s="245">
        <f t="shared" si="86"/>
        <v>6</v>
      </c>
    </row>
    <row r="291" spans="1:15" s="11" customFormat="1" ht="14.25">
      <c r="A291" s="341" t="s">
        <v>2081</v>
      </c>
      <c r="B291" s="308" t="s">
        <v>1538</v>
      </c>
      <c r="C291" s="459" t="s">
        <v>1413</v>
      </c>
      <c r="D291" s="455">
        <v>1</v>
      </c>
      <c r="E291" s="465">
        <v>1.68</v>
      </c>
      <c r="F291" s="465">
        <f t="shared" si="87"/>
        <v>1.68</v>
      </c>
      <c r="G291" s="465">
        <v>14.11</v>
      </c>
      <c r="H291" s="456">
        <f t="shared" si="88"/>
        <v>14.11</v>
      </c>
      <c r="I291" s="456">
        <f t="shared" si="89"/>
        <v>15.79</v>
      </c>
      <c r="J291" s="456">
        <f t="shared" si="90"/>
        <v>27.73</v>
      </c>
      <c r="K291" s="457">
        <f t="shared" si="91"/>
        <v>4.38</v>
      </c>
      <c r="L291" s="434">
        <f t="shared" si="92"/>
        <v>20.17</v>
      </c>
      <c r="M291" s="458">
        <f t="shared" si="93"/>
        <v>0</v>
      </c>
      <c r="N291" s="447" t="s">
        <v>310</v>
      </c>
      <c r="O291" s="245">
        <f t="shared" si="86"/>
        <v>6</v>
      </c>
    </row>
    <row r="292" spans="1:15" s="11" customFormat="1" ht="14.25">
      <c r="A292" s="341" t="s">
        <v>2082</v>
      </c>
      <c r="B292" s="308" t="s">
        <v>1539</v>
      </c>
      <c r="C292" s="459" t="s">
        <v>1413</v>
      </c>
      <c r="D292" s="455">
        <v>1</v>
      </c>
      <c r="E292" s="465">
        <v>1.68</v>
      </c>
      <c r="F292" s="465">
        <f t="shared" si="87"/>
        <v>1.68</v>
      </c>
      <c r="G292" s="465">
        <v>14.11</v>
      </c>
      <c r="H292" s="456">
        <f t="shared" si="88"/>
        <v>14.11</v>
      </c>
      <c r="I292" s="456">
        <f t="shared" si="89"/>
        <v>15.79</v>
      </c>
      <c r="J292" s="456">
        <f t="shared" si="90"/>
        <v>27.73</v>
      </c>
      <c r="K292" s="457">
        <f t="shared" si="91"/>
        <v>4.38</v>
      </c>
      <c r="L292" s="434">
        <f t="shared" si="92"/>
        <v>20.17</v>
      </c>
      <c r="M292" s="458">
        <f t="shared" si="93"/>
        <v>0</v>
      </c>
      <c r="N292" s="447" t="s">
        <v>310</v>
      </c>
      <c r="O292" s="245">
        <f t="shared" si="86"/>
        <v>6</v>
      </c>
    </row>
    <row r="293" spans="1:15" s="11" customFormat="1" ht="14.25">
      <c r="A293" s="341" t="s">
        <v>2083</v>
      </c>
      <c r="B293" s="308" t="s">
        <v>1540</v>
      </c>
      <c r="C293" s="459" t="s">
        <v>1413</v>
      </c>
      <c r="D293" s="455">
        <v>1</v>
      </c>
      <c r="E293" s="465">
        <v>1.68</v>
      </c>
      <c r="F293" s="465">
        <f t="shared" si="87"/>
        <v>1.68</v>
      </c>
      <c r="G293" s="465">
        <v>14.11</v>
      </c>
      <c r="H293" s="456">
        <f t="shared" si="88"/>
        <v>14.11</v>
      </c>
      <c r="I293" s="456">
        <f t="shared" si="89"/>
        <v>15.79</v>
      </c>
      <c r="J293" s="456">
        <f t="shared" si="90"/>
        <v>27.73</v>
      </c>
      <c r="K293" s="457">
        <f t="shared" si="91"/>
        <v>4.38</v>
      </c>
      <c r="L293" s="434">
        <f t="shared" si="92"/>
        <v>20.17</v>
      </c>
      <c r="M293" s="458">
        <f t="shared" si="93"/>
        <v>0</v>
      </c>
      <c r="N293" s="447" t="s">
        <v>310</v>
      </c>
      <c r="O293" s="245">
        <f t="shared" si="86"/>
        <v>6</v>
      </c>
    </row>
    <row r="294" spans="1:15" s="11" customFormat="1" ht="14.25">
      <c r="A294" s="341" t="s">
        <v>2084</v>
      </c>
      <c r="B294" s="308" t="s">
        <v>1541</v>
      </c>
      <c r="C294" s="459" t="s">
        <v>1413</v>
      </c>
      <c r="D294" s="455">
        <v>1</v>
      </c>
      <c r="E294" s="465">
        <v>2.01</v>
      </c>
      <c r="F294" s="465">
        <f t="shared" si="87"/>
        <v>2.01</v>
      </c>
      <c r="G294" s="465">
        <v>45.26</v>
      </c>
      <c r="H294" s="456">
        <f t="shared" si="88"/>
        <v>45.26</v>
      </c>
      <c r="I294" s="456">
        <f t="shared" si="89"/>
        <v>47.27</v>
      </c>
      <c r="J294" s="456">
        <f t="shared" si="90"/>
        <v>27.73</v>
      </c>
      <c r="K294" s="457">
        <f t="shared" si="91"/>
        <v>13.11</v>
      </c>
      <c r="L294" s="434">
        <f t="shared" si="92"/>
        <v>60.38</v>
      </c>
      <c r="M294" s="458">
        <f t="shared" si="93"/>
        <v>0.0001</v>
      </c>
      <c r="N294" s="447" t="s">
        <v>311</v>
      </c>
      <c r="O294" s="245">
        <f t="shared" si="86"/>
        <v>6</v>
      </c>
    </row>
    <row r="295" spans="1:15" s="11" customFormat="1" ht="14.25">
      <c r="A295" s="341" t="s">
        <v>2085</v>
      </c>
      <c r="B295" s="308" t="s">
        <v>1542</v>
      </c>
      <c r="C295" s="459" t="s">
        <v>1413</v>
      </c>
      <c r="D295" s="455">
        <v>1</v>
      </c>
      <c r="E295" s="465">
        <v>2.01</v>
      </c>
      <c r="F295" s="465">
        <f t="shared" si="87"/>
        <v>2.01</v>
      </c>
      <c r="G295" s="465">
        <v>45.26</v>
      </c>
      <c r="H295" s="456">
        <f t="shared" si="88"/>
        <v>45.26</v>
      </c>
      <c r="I295" s="456">
        <f t="shared" si="89"/>
        <v>47.27</v>
      </c>
      <c r="J295" s="456">
        <f t="shared" si="90"/>
        <v>27.73</v>
      </c>
      <c r="K295" s="457">
        <f t="shared" si="91"/>
        <v>13.11</v>
      </c>
      <c r="L295" s="434">
        <f t="shared" si="92"/>
        <v>60.38</v>
      </c>
      <c r="M295" s="458">
        <f t="shared" si="93"/>
        <v>0.0001</v>
      </c>
      <c r="N295" s="447" t="s">
        <v>311</v>
      </c>
      <c r="O295" s="245">
        <f t="shared" si="86"/>
        <v>6</v>
      </c>
    </row>
    <row r="296" spans="1:15" s="11" customFormat="1" ht="14.25">
      <c r="A296" s="341" t="s">
        <v>2086</v>
      </c>
      <c r="B296" s="308" t="s">
        <v>1543</v>
      </c>
      <c r="C296" s="459" t="s">
        <v>1413</v>
      </c>
      <c r="D296" s="455">
        <v>1</v>
      </c>
      <c r="E296" s="465">
        <v>2.01</v>
      </c>
      <c r="F296" s="465">
        <f t="shared" si="87"/>
        <v>2.01</v>
      </c>
      <c r="G296" s="465">
        <v>45.26</v>
      </c>
      <c r="H296" s="456">
        <f t="shared" si="88"/>
        <v>45.26</v>
      </c>
      <c r="I296" s="456">
        <f t="shared" si="89"/>
        <v>47.27</v>
      </c>
      <c r="J296" s="456">
        <f t="shared" si="90"/>
        <v>27.73</v>
      </c>
      <c r="K296" s="457">
        <f t="shared" si="91"/>
        <v>13.11</v>
      </c>
      <c r="L296" s="434">
        <f t="shared" si="92"/>
        <v>60.38</v>
      </c>
      <c r="M296" s="458">
        <f t="shared" si="93"/>
        <v>0.0001</v>
      </c>
      <c r="N296" s="447" t="s">
        <v>311</v>
      </c>
      <c r="O296" s="245">
        <f t="shared" si="86"/>
        <v>6</v>
      </c>
    </row>
    <row r="297" spans="1:15" s="11" customFormat="1" ht="25.5">
      <c r="A297" s="341" t="s">
        <v>2087</v>
      </c>
      <c r="B297" s="308" t="s">
        <v>1544</v>
      </c>
      <c r="C297" s="459" t="s">
        <v>1413</v>
      </c>
      <c r="D297" s="455">
        <v>1</v>
      </c>
      <c r="E297" s="465">
        <v>2.01</v>
      </c>
      <c r="F297" s="465">
        <f t="shared" si="87"/>
        <v>2.01</v>
      </c>
      <c r="G297" s="465">
        <v>45.26</v>
      </c>
      <c r="H297" s="456">
        <f t="shared" si="88"/>
        <v>45.26</v>
      </c>
      <c r="I297" s="456">
        <f t="shared" si="89"/>
        <v>47.27</v>
      </c>
      <c r="J297" s="456">
        <f t="shared" si="90"/>
        <v>27.73</v>
      </c>
      <c r="K297" s="457">
        <f t="shared" si="91"/>
        <v>13.11</v>
      </c>
      <c r="L297" s="434">
        <f t="shared" si="92"/>
        <v>60.38</v>
      </c>
      <c r="M297" s="458">
        <f t="shared" si="93"/>
        <v>0.0001</v>
      </c>
      <c r="N297" s="447" t="s">
        <v>311</v>
      </c>
      <c r="O297" s="245">
        <f t="shared" si="86"/>
        <v>7</v>
      </c>
    </row>
    <row r="298" spans="1:15" s="11" customFormat="1" ht="25.5">
      <c r="A298" s="341" t="s">
        <v>2088</v>
      </c>
      <c r="B298" s="308" t="s">
        <v>1545</v>
      </c>
      <c r="C298" s="459" t="s">
        <v>1413</v>
      </c>
      <c r="D298" s="455">
        <v>1</v>
      </c>
      <c r="E298" s="465">
        <v>2.01</v>
      </c>
      <c r="F298" s="465">
        <f t="shared" si="87"/>
        <v>2.01</v>
      </c>
      <c r="G298" s="465">
        <v>45.26</v>
      </c>
      <c r="H298" s="456">
        <f t="shared" si="88"/>
        <v>45.26</v>
      </c>
      <c r="I298" s="456">
        <f t="shared" si="89"/>
        <v>47.27</v>
      </c>
      <c r="J298" s="456">
        <f t="shared" si="90"/>
        <v>27.73</v>
      </c>
      <c r="K298" s="457">
        <f t="shared" si="91"/>
        <v>13.11</v>
      </c>
      <c r="L298" s="434">
        <f t="shared" si="92"/>
        <v>60.38</v>
      </c>
      <c r="M298" s="458">
        <f t="shared" si="93"/>
        <v>0.0001</v>
      </c>
      <c r="N298" s="447" t="s">
        <v>311</v>
      </c>
      <c r="O298" s="245">
        <f t="shared" si="86"/>
        <v>7</v>
      </c>
    </row>
    <row r="299" spans="1:15" s="11" customFormat="1" ht="25.5">
      <c r="A299" s="341" t="s">
        <v>2089</v>
      </c>
      <c r="B299" s="308" t="s">
        <v>1546</v>
      </c>
      <c r="C299" s="459" t="s">
        <v>1413</v>
      </c>
      <c r="D299" s="455">
        <v>1</v>
      </c>
      <c r="E299" s="465">
        <v>2.01</v>
      </c>
      <c r="F299" s="465">
        <f t="shared" si="87"/>
        <v>2.01</v>
      </c>
      <c r="G299" s="465">
        <v>45.26</v>
      </c>
      <c r="H299" s="456">
        <f t="shared" si="88"/>
        <v>45.26</v>
      </c>
      <c r="I299" s="456">
        <f t="shared" si="89"/>
        <v>47.27</v>
      </c>
      <c r="J299" s="456">
        <f t="shared" si="90"/>
        <v>27.73</v>
      </c>
      <c r="K299" s="457">
        <f t="shared" si="91"/>
        <v>13.11</v>
      </c>
      <c r="L299" s="434">
        <f t="shared" si="92"/>
        <v>60.38</v>
      </c>
      <c r="M299" s="458">
        <f t="shared" si="93"/>
        <v>0.0001</v>
      </c>
      <c r="N299" s="447" t="s">
        <v>311</v>
      </c>
      <c r="O299" s="245">
        <f t="shared" si="86"/>
        <v>7</v>
      </c>
    </row>
    <row r="300" spans="1:15" s="11" customFormat="1" ht="25.5">
      <c r="A300" s="341" t="s">
        <v>2090</v>
      </c>
      <c r="B300" s="308" t="s">
        <v>1547</v>
      </c>
      <c r="C300" s="459" t="s">
        <v>1413</v>
      </c>
      <c r="D300" s="455">
        <v>4</v>
      </c>
      <c r="E300" s="465">
        <v>2.01</v>
      </c>
      <c r="F300" s="465">
        <f t="shared" si="87"/>
        <v>8.04</v>
      </c>
      <c r="G300" s="465">
        <v>45.26</v>
      </c>
      <c r="H300" s="456">
        <f t="shared" si="88"/>
        <v>181.04</v>
      </c>
      <c r="I300" s="456">
        <f t="shared" si="89"/>
        <v>189.08</v>
      </c>
      <c r="J300" s="456">
        <f t="shared" si="90"/>
        <v>27.73</v>
      </c>
      <c r="K300" s="457">
        <f t="shared" si="91"/>
        <v>52.43</v>
      </c>
      <c r="L300" s="434">
        <f t="shared" si="92"/>
        <v>241.51</v>
      </c>
      <c r="M300" s="458">
        <f t="shared" si="93"/>
        <v>0.0002</v>
      </c>
      <c r="N300" s="447" t="s">
        <v>311</v>
      </c>
      <c r="O300" s="245">
        <f t="shared" si="86"/>
        <v>7</v>
      </c>
    </row>
    <row r="301" spans="1:15" s="11" customFormat="1" ht="25.5">
      <c r="A301" s="341" t="s">
        <v>2091</v>
      </c>
      <c r="B301" s="308" t="s">
        <v>1548</v>
      </c>
      <c r="C301" s="459" t="s">
        <v>1413</v>
      </c>
      <c r="D301" s="455">
        <v>1</v>
      </c>
      <c r="E301" s="465">
        <v>9.7</v>
      </c>
      <c r="F301" s="465">
        <f t="shared" si="87"/>
        <v>9.7</v>
      </c>
      <c r="G301" s="465">
        <v>56.46</v>
      </c>
      <c r="H301" s="456">
        <f t="shared" si="88"/>
        <v>56.46</v>
      </c>
      <c r="I301" s="456">
        <f t="shared" si="89"/>
        <v>66.16</v>
      </c>
      <c r="J301" s="456">
        <f t="shared" si="90"/>
        <v>27.73</v>
      </c>
      <c r="K301" s="457">
        <f t="shared" si="91"/>
        <v>18.35</v>
      </c>
      <c r="L301" s="434">
        <f t="shared" si="92"/>
        <v>84.51</v>
      </c>
      <c r="M301" s="458">
        <f t="shared" si="93"/>
        <v>0.0001</v>
      </c>
      <c r="N301" s="447" t="s">
        <v>312</v>
      </c>
      <c r="O301" s="245">
        <f t="shared" si="86"/>
        <v>7</v>
      </c>
    </row>
    <row r="302" spans="1:15" s="11" customFormat="1" ht="25.5">
      <c r="A302" s="341" t="s">
        <v>2092</v>
      </c>
      <c r="B302" s="308" t="s">
        <v>1549</v>
      </c>
      <c r="C302" s="459" t="s">
        <v>1413</v>
      </c>
      <c r="D302" s="455">
        <v>1</v>
      </c>
      <c r="E302" s="465">
        <v>9.7</v>
      </c>
      <c r="F302" s="465">
        <f t="shared" si="87"/>
        <v>9.7</v>
      </c>
      <c r="G302" s="465">
        <v>56.46</v>
      </c>
      <c r="H302" s="456">
        <f t="shared" si="88"/>
        <v>56.46</v>
      </c>
      <c r="I302" s="456">
        <f t="shared" si="89"/>
        <v>66.16</v>
      </c>
      <c r="J302" s="456">
        <f t="shared" si="90"/>
        <v>27.73</v>
      </c>
      <c r="K302" s="457">
        <f t="shared" si="91"/>
        <v>18.35</v>
      </c>
      <c r="L302" s="434">
        <f t="shared" si="92"/>
        <v>84.51</v>
      </c>
      <c r="M302" s="458">
        <f t="shared" si="93"/>
        <v>0.0001</v>
      </c>
      <c r="N302" s="447" t="s">
        <v>312</v>
      </c>
      <c r="O302" s="245">
        <f>LEN(A302)</f>
        <v>7</v>
      </c>
    </row>
    <row r="303" spans="1:15" s="11" customFormat="1" ht="25.5">
      <c r="A303" s="341" t="s">
        <v>2093</v>
      </c>
      <c r="B303" s="308" t="s">
        <v>1550</v>
      </c>
      <c r="C303" s="459" t="s">
        <v>1413</v>
      </c>
      <c r="D303" s="455">
        <v>6</v>
      </c>
      <c r="E303" s="465">
        <v>9.7</v>
      </c>
      <c r="F303" s="465">
        <f t="shared" si="87"/>
        <v>58.2</v>
      </c>
      <c r="G303" s="465">
        <v>56.46</v>
      </c>
      <c r="H303" s="456">
        <f t="shared" si="88"/>
        <v>338.76</v>
      </c>
      <c r="I303" s="456">
        <f t="shared" si="89"/>
        <v>396.96</v>
      </c>
      <c r="J303" s="456">
        <f t="shared" si="90"/>
        <v>27.73</v>
      </c>
      <c r="K303" s="457">
        <f t="shared" si="91"/>
        <v>110.08</v>
      </c>
      <c r="L303" s="434">
        <f t="shared" si="92"/>
        <v>507.04</v>
      </c>
      <c r="M303" s="458">
        <f t="shared" si="93"/>
        <v>0.0005</v>
      </c>
      <c r="N303" s="447" t="s">
        <v>312</v>
      </c>
      <c r="O303" s="245">
        <f>LEN(A303)</f>
        <v>7</v>
      </c>
    </row>
    <row r="304" spans="1:15" s="11" customFormat="1" ht="25.5">
      <c r="A304" s="341" t="s">
        <v>2094</v>
      </c>
      <c r="B304" s="308" t="s">
        <v>1551</v>
      </c>
      <c r="C304" s="459" t="s">
        <v>1413</v>
      </c>
      <c r="D304" s="455">
        <v>1</v>
      </c>
      <c r="E304" s="465">
        <v>9.7</v>
      </c>
      <c r="F304" s="465">
        <f t="shared" si="87"/>
        <v>9.7</v>
      </c>
      <c r="G304" s="465">
        <v>56.46</v>
      </c>
      <c r="H304" s="456">
        <f t="shared" si="88"/>
        <v>56.46</v>
      </c>
      <c r="I304" s="456">
        <f t="shared" si="89"/>
        <v>66.16</v>
      </c>
      <c r="J304" s="456">
        <f t="shared" si="90"/>
        <v>27.73</v>
      </c>
      <c r="K304" s="457">
        <f t="shared" si="91"/>
        <v>18.35</v>
      </c>
      <c r="L304" s="434">
        <f t="shared" si="92"/>
        <v>84.51</v>
      </c>
      <c r="M304" s="458">
        <f t="shared" si="93"/>
        <v>0.0001</v>
      </c>
      <c r="N304" s="447" t="s">
        <v>312</v>
      </c>
      <c r="O304" s="245">
        <f>LEN(A304)</f>
        <v>7</v>
      </c>
    </row>
    <row r="305" spans="1:15" s="11" customFormat="1" ht="25.5">
      <c r="A305" s="341" t="s">
        <v>2095</v>
      </c>
      <c r="B305" s="308" t="s">
        <v>1552</v>
      </c>
      <c r="C305" s="459" t="s">
        <v>1413</v>
      </c>
      <c r="D305" s="455">
        <v>1</v>
      </c>
      <c r="E305" s="465">
        <v>9.7</v>
      </c>
      <c r="F305" s="465">
        <f t="shared" si="87"/>
        <v>9.7</v>
      </c>
      <c r="G305" s="465">
        <v>56.46</v>
      </c>
      <c r="H305" s="456">
        <f t="shared" si="88"/>
        <v>56.46</v>
      </c>
      <c r="I305" s="456">
        <f t="shared" si="89"/>
        <v>66.16</v>
      </c>
      <c r="J305" s="456">
        <f t="shared" si="90"/>
        <v>27.73</v>
      </c>
      <c r="K305" s="457">
        <f t="shared" si="91"/>
        <v>18.35</v>
      </c>
      <c r="L305" s="434">
        <f t="shared" si="92"/>
        <v>84.51</v>
      </c>
      <c r="M305" s="458">
        <f t="shared" si="93"/>
        <v>0.0001</v>
      </c>
      <c r="N305" s="447" t="s">
        <v>312</v>
      </c>
      <c r="O305" s="245">
        <f>LEN(A305)</f>
        <v>7</v>
      </c>
    </row>
    <row r="306" spans="1:15" s="11" customFormat="1" ht="25.5">
      <c r="A306" s="341" t="s">
        <v>2096</v>
      </c>
      <c r="B306" s="308" t="s">
        <v>1553</v>
      </c>
      <c r="C306" s="459" t="s">
        <v>1413</v>
      </c>
      <c r="D306" s="455">
        <v>1</v>
      </c>
      <c r="E306" s="465">
        <v>9.7</v>
      </c>
      <c r="F306" s="465">
        <f t="shared" si="87"/>
        <v>9.7</v>
      </c>
      <c r="G306" s="465">
        <v>56.46</v>
      </c>
      <c r="H306" s="456">
        <f t="shared" si="88"/>
        <v>56.46</v>
      </c>
      <c r="I306" s="456">
        <f t="shared" si="89"/>
        <v>66.16</v>
      </c>
      <c r="J306" s="456">
        <f t="shared" si="90"/>
        <v>27.73</v>
      </c>
      <c r="K306" s="457">
        <f t="shared" si="91"/>
        <v>18.35</v>
      </c>
      <c r="L306" s="434">
        <f t="shared" si="92"/>
        <v>84.51</v>
      </c>
      <c r="M306" s="458">
        <f t="shared" si="93"/>
        <v>0.0001</v>
      </c>
      <c r="N306" s="447" t="s">
        <v>312</v>
      </c>
      <c r="O306" s="245">
        <f>LEN(A306)</f>
        <v>7</v>
      </c>
    </row>
    <row r="307" spans="1:15" s="11" customFormat="1" ht="25.5">
      <c r="A307" s="341" t="s">
        <v>2097</v>
      </c>
      <c r="B307" s="308" t="s">
        <v>1554</v>
      </c>
      <c r="C307" s="459" t="s">
        <v>1413</v>
      </c>
      <c r="D307" s="455">
        <v>1</v>
      </c>
      <c r="E307" s="411">
        <v>13.64</v>
      </c>
      <c r="F307" s="411">
        <f t="shared" si="87"/>
        <v>13.64</v>
      </c>
      <c r="G307" s="411">
        <v>358.81</v>
      </c>
      <c r="H307" s="456">
        <f t="shared" si="88"/>
        <v>358.81</v>
      </c>
      <c r="I307" s="456">
        <f t="shared" si="89"/>
        <v>372.45</v>
      </c>
      <c r="J307" s="456">
        <f t="shared" si="90"/>
        <v>27.73</v>
      </c>
      <c r="K307" s="457">
        <f t="shared" si="91"/>
        <v>103.28</v>
      </c>
      <c r="L307" s="434">
        <f t="shared" si="92"/>
        <v>475.73</v>
      </c>
      <c r="M307" s="458">
        <f t="shared" si="93"/>
        <v>0.0005</v>
      </c>
      <c r="N307" s="379" t="s">
        <v>313</v>
      </c>
      <c r="O307" s="245">
        <f t="shared" si="86"/>
        <v>7</v>
      </c>
    </row>
    <row r="308" spans="1:15" s="11" customFormat="1" ht="25.5">
      <c r="A308" s="341" t="s">
        <v>2098</v>
      </c>
      <c r="B308" s="308" t="s">
        <v>1555</v>
      </c>
      <c r="C308" s="459" t="s">
        <v>1413</v>
      </c>
      <c r="D308" s="455">
        <v>1</v>
      </c>
      <c r="E308" s="411">
        <v>13.64</v>
      </c>
      <c r="F308" s="411">
        <f t="shared" si="87"/>
        <v>13.64</v>
      </c>
      <c r="G308" s="411">
        <v>358.81</v>
      </c>
      <c r="H308" s="456">
        <f t="shared" si="88"/>
        <v>358.81</v>
      </c>
      <c r="I308" s="456">
        <f t="shared" si="89"/>
        <v>372.45</v>
      </c>
      <c r="J308" s="456">
        <f t="shared" si="90"/>
        <v>27.73</v>
      </c>
      <c r="K308" s="457">
        <f t="shared" si="91"/>
        <v>103.28</v>
      </c>
      <c r="L308" s="434">
        <f t="shared" si="92"/>
        <v>475.73</v>
      </c>
      <c r="M308" s="458">
        <f t="shared" si="93"/>
        <v>0.0005</v>
      </c>
      <c r="N308" s="379" t="s">
        <v>313</v>
      </c>
      <c r="O308" s="245">
        <f t="shared" si="86"/>
        <v>7</v>
      </c>
    </row>
    <row r="309" spans="1:15" s="11" customFormat="1" ht="25.5">
      <c r="A309" s="341" t="s">
        <v>2099</v>
      </c>
      <c r="B309" s="308" t="s">
        <v>1556</v>
      </c>
      <c r="C309" s="459" t="s">
        <v>1413</v>
      </c>
      <c r="D309" s="455">
        <v>1</v>
      </c>
      <c r="E309" s="411">
        <v>13.64</v>
      </c>
      <c r="F309" s="411">
        <f t="shared" si="87"/>
        <v>13.64</v>
      </c>
      <c r="G309" s="411">
        <v>358.81</v>
      </c>
      <c r="H309" s="456">
        <f t="shared" si="88"/>
        <v>358.81</v>
      </c>
      <c r="I309" s="456">
        <f t="shared" si="89"/>
        <v>372.45</v>
      </c>
      <c r="J309" s="456">
        <f t="shared" si="90"/>
        <v>27.73</v>
      </c>
      <c r="K309" s="457">
        <f t="shared" si="91"/>
        <v>103.28</v>
      </c>
      <c r="L309" s="434">
        <f t="shared" si="92"/>
        <v>475.73</v>
      </c>
      <c r="M309" s="458">
        <f t="shared" si="93"/>
        <v>0.0005</v>
      </c>
      <c r="N309" s="379" t="s">
        <v>313</v>
      </c>
      <c r="O309" s="245">
        <f t="shared" si="86"/>
        <v>7</v>
      </c>
    </row>
    <row r="310" spans="1:15" s="11" customFormat="1" ht="25.5">
      <c r="A310" s="341" t="s">
        <v>2100</v>
      </c>
      <c r="B310" s="308" t="s">
        <v>1557</v>
      </c>
      <c r="C310" s="459" t="s">
        <v>1413</v>
      </c>
      <c r="D310" s="455">
        <v>1</v>
      </c>
      <c r="E310" s="411">
        <v>13.64</v>
      </c>
      <c r="F310" s="411">
        <f t="shared" si="87"/>
        <v>13.64</v>
      </c>
      <c r="G310" s="411">
        <v>358.81</v>
      </c>
      <c r="H310" s="456">
        <f t="shared" si="88"/>
        <v>358.81</v>
      </c>
      <c r="I310" s="456">
        <f t="shared" si="89"/>
        <v>372.45</v>
      </c>
      <c r="J310" s="456">
        <f t="shared" si="90"/>
        <v>27.73</v>
      </c>
      <c r="K310" s="457">
        <f t="shared" si="91"/>
        <v>103.28</v>
      </c>
      <c r="L310" s="434">
        <f t="shared" si="92"/>
        <v>475.73</v>
      </c>
      <c r="M310" s="458">
        <f t="shared" si="93"/>
        <v>0.0005</v>
      </c>
      <c r="N310" s="379" t="s">
        <v>313</v>
      </c>
      <c r="O310" s="245">
        <f t="shared" si="86"/>
        <v>7</v>
      </c>
    </row>
    <row r="311" spans="1:15" s="11" customFormat="1" ht="25.5">
      <c r="A311" s="341" t="s">
        <v>2101</v>
      </c>
      <c r="B311" s="308" t="s">
        <v>1558</v>
      </c>
      <c r="C311" s="459" t="s">
        <v>1413</v>
      </c>
      <c r="D311" s="455">
        <v>1</v>
      </c>
      <c r="E311" s="411">
        <v>17.04</v>
      </c>
      <c r="F311" s="411">
        <f t="shared" si="87"/>
        <v>17.04</v>
      </c>
      <c r="G311" s="411">
        <v>797.15</v>
      </c>
      <c r="H311" s="456">
        <f t="shared" si="88"/>
        <v>797.15</v>
      </c>
      <c r="I311" s="456">
        <f t="shared" si="89"/>
        <v>814.19</v>
      </c>
      <c r="J311" s="456">
        <f t="shared" si="90"/>
        <v>27.73</v>
      </c>
      <c r="K311" s="457">
        <f t="shared" si="91"/>
        <v>225.77</v>
      </c>
      <c r="L311" s="434">
        <f t="shared" si="92"/>
        <v>1039.96</v>
      </c>
      <c r="M311" s="458">
        <f t="shared" si="93"/>
        <v>0.001</v>
      </c>
      <c r="N311" s="379" t="s">
        <v>313</v>
      </c>
      <c r="O311" s="245">
        <f t="shared" si="86"/>
        <v>7</v>
      </c>
    </row>
    <row r="312" spans="1:15" s="11" customFormat="1" ht="25.5">
      <c r="A312" s="341" t="s">
        <v>2102</v>
      </c>
      <c r="B312" s="308" t="s">
        <v>1559</v>
      </c>
      <c r="C312" s="459" t="s">
        <v>1413</v>
      </c>
      <c r="D312" s="455">
        <v>1</v>
      </c>
      <c r="E312" s="411">
        <v>17.04</v>
      </c>
      <c r="F312" s="411">
        <f t="shared" si="87"/>
        <v>17.04</v>
      </c>
      <c r="G312" s="411">
        <v>797.15</v>
      </c>
      <c r="H312" s="456">
        <f t="shared" si="88"/>
        <v>797.15</v>
      </c>
      <c r="I312" s="456">
        <f t="shared" si="89"/>
        <v>814.19</v>
      </c>
      <c r="J312" s="456">
        <f t="shared" si="90"/>
        <v>27.73</v>
      </c>
      <c r="K312" s="457">
        <f t="shared" si="91"/>
        <v>225.77</v>
      </c>
      <c r="L312" s="434">
        <f t="shared" si="92"/>
        <v>1039.96</v>
      </c>
      <c r="M312" s="458">
        <f t="shared" si="93"/>
        <v>0.001</v>
      </c>
      <c r="N312" s="379" t="s">
        <v>313</v>
      </c>
      <c r="O312" s="245">
        <f t="shared" si="86"/>
        <v>7</v>
      </c>
    </row>
    <row r="313" spans="1:15" s="11" customFormat="1" ht="25.5">
      <c r="A313" s="341" t="s">
        <v>2103</v>
      </c>
      <c r="B313" s="308" t="s">
        <v>1560</v>
      </c>
      <c r="C313" s="459" t="s">
        <v>1413</v>
      </c>
      <c r="D313" s="455">
        <v>1</v>
      </c>
      <c r="E313" s="411">
        <v>17.04</v>
      </c>
      <c r="F313" s="411">
        <f t="shared" si="87"/>
        <v>17.04</v>
      </c>
      <c r="G313" s="411">
        <v>543.06</v>
      </c>
      <c r="H313" s="456">
        <f t="shared" si="88"/>
        <v>543.06</v>
      </c>
      <c r="I313" s="456">
        <f t="shared" si="89"/>
        <v>560.1</v>
      </c>
      <c r="J313" s="456">
        <f t="shared" si="90"/>
        <v>27.73</v>
      </c>
      <c r="K313" s="457">
        <f t="shared" si="91"/>
        <v>155.32</v>
      </c>
      <c r="L313" s="434">
        <f t="shared" si="92"/>
        <v>715.42</v>
      </c>
      <c r="M313" s="458">
        <f t="shared" si="93"/>
        <v>0.0007</v>
      </c>
      <c r="N313" s="379" t="s">
        <v>313</v>
      </c>
      <c r="O313" s="245">
        <f t="shared" si="86"/>
        <v>7</v>
      </c>
    </row>
    <row r="314" spans="1:15" s="11" customFormat="1" ht="25.5">
      <c r="A314" s="341" t="s">
        <v>2104</v>
      </c>
      <c r="B314" s="308" t="s">
        <v>1561</v>
      </c>
      <c r="C314" s="459" t="s">
        <v>1413</v>
      </c>
      <c r="D314" s="455">
        <v>1</v>
      </c>
      <c r="E314" s="411">
        <v>17.04</v>
      </c>
      <c r="F314" s="411">
        <f t="shared" si="87"/>
        <v>17.04</v>
      </c>
      <c r="G314" s="411">
        <v>523.19</v>
      </c>
      <c r="H314" s="456">
        <f t="shared" si="88"/>
        <v>523.19</v>
      </c>
      <c r="I314" s="456">
        <f t="shared" si="89"/>
        <v>540.23</v>
      </c>
      <c r="J314" s="456">
        <f t="shared" si="90"/>
        <v>27.73</v>
      </c>
      <c r="K314" s="457">
        <f t="shared" si="91"/>
        <v>149.81</v>
      </c>
      <c r="L314" s="434">
        <f t="shared" si="92"/>
        <v>690.04</v>
      </c>
      <c r="M314" s="458">
        <f t="shared" si="93"/>
        <v>0.0007</v>
      </c>
      <c r="N314" s="379" t="s">
        <v>313</v>
      </c>
      <c r="O314" s="245">
        <f t="shared" si="86"/>
        <v>7</v>
      </c>
    </row>
    <row r="315" spans="1:15" s="11" customFormat="1" ht="25.5">
      <c r="A315" s="341" t="s">
        <v>2105</v>
      </c>
      <c r="B315" s="308" t="s">
        <v>1562</v>
      </c>
      <c r="C315" s="459" t="s">
        <v>1413</v>
      </c>
      <c r="D315" s="455">
        <v>1</v>
      </c>
      <c r="E315" s="411">
        <v>17.04</v>
      </c>
      <c r="F315" s="411">
        <f t="shared" si="87"/>
        <v>17.04</v>
      </c>
      <c r="G315" s="411">
        <v>523.19</v>
      </c>
      <c r="H315" s="456">
        <f t="shared" si="88"/>
        <v>523.19</v>
      </c>
      <c r="I315" s="456">
        <f t="shared" si="89"/>
        <v>540.23</v>
      </c>
      <c r="J315" s="456">
        <f t="shared" si="90"/>
        <v>27.73</v>
      </c>
      <c r="K315" s="457">
        <f t="shared" si="91"/>
        <v>149.81</v>
      </c>
      <c r="L315" s="434">
        <f t="shared" si="92"/>
        <v>690.04</v>
      </c>
      <c r="M315" s="458">
        <f t="shared" si="93"/>
        <v>0.0007</v>
      </c>
      <c r="N315" s="379" t="s">
        <v>313</v>
      </c>
      <c r="O315" s="245">
        <f t="shared" si="86"/>
        <v>7</v>
      </c>
    </row>
    <row r="316" spans="1:15" s="11" customFormat="1" ht="25.5">
      <c r="A316" s="341" t="s">
        <v>2106</v>
      </c>
      <c r="B316" s="308" t="s">
        <v>1563</v>
      </c>
      <c r="C316" s="459" t="s">
        <v>1413</v>
      </c>
      <c r="D316" s="455">
        <v>1</v>
      </c>
      <c r="E316" s="411">
        <v>17.04</v>
      </c>
      <c r="F316" s="411">
        <f t="shared" si="87"/>
        <v>17.04</v>
      </c>
      <c r="G316" s="411">
        <v>523.19</v>
      </c>
      <c r="H316" s="456">
        <f t="shared" si="88"/>
        <v>523.19</v>
      </c>
      <c r="I316" s="456">
        <f t="shared" si="89"/>
        <v>540.23</v>
      </c>
      <c r="J316" s="456">
        <f t="shared" si="90"/>
        <v>27.73</v>
      </c>
      <c r="K316" s="457">
        <f t="shared" si="91"/>
        <v>149.81</v>
      </c>
      <c r="L316" s="434">
        <f t="shared" si="92"/>
        <v>690.04</v>
      </c>
      <c r="M316" s="458">
        <f t="shared" si="93"/>
        <v>0.0007</v>
      </c>
      <c r="N316" s="379" t="s">
        <v>313</v>
      </c>
      <c r="O316" s="245">
        <f t="shared" si="86"/>
        <v>7</v>
      </c>
    </row>
    <row r="317" spans="1:15" s="11" customFormat="1" ht="25.5">
      <c r="A317" s="341" t="s">
        <v>2107</v>
      </c>
      <c r="B317" s="308" t="s">
        <v>1564</v>
      </c>
      <c r="C317" s="459" t="s">
        <v>1413</v>
      </c>
      <c r="D317" s="455">
        <v>1</v>
      </c>
      <c r="E317" s="411">
        <v>13.64</v>
      </c>
      <c r="F317" s="411">
        <f t="shared" si="87"/>
        <v>13.64</v>
      </c>
      <c r="G317" s="411">
        <v>270.44</v>
      </c>
      <c r="H317" s="456">
        <f t="shared" si="88"/>
        <v>270.44</v>
      </c>
      <c r="I317" s="456">
        <f t="shared" si="89"/>
        <v>284.08</v>
      </c>
      <c r="J317" s="456">
        <f t="shared" si="90"/>
        <v>27.73</v>
      </c>
      <c r="K317" s="457">
        <f t="shared" si="91"/>
        <v>78.78</v>
      </c>
      <c r="L317" s="434">
        <f t="shared" si="92"/>
        <v>362.86</v>
      </c>
      <c r="M317" s="458">
        <f t="shared" si="93"/>
        <v>0.0004</v>
      </c>
      <c r="N317" s="379" t="s">
        <v>313</v>
      </c>
      <c r="O317" s="245">
        <f t="shared" si="86"/>
        <v>7</v>
      </c>
    </row>
    <row r="318" spans="1:15" s="11" customFormat="1" ht="25.5">
      <c r="A318" s="341" t="s">
        <v>2108</v>
      </c>
      <c r="B318" s="308" t="s">
        <v>1565</v>
      </c>
      <c r="C318" s="459" t="s">
        <v>1413</v>
      </c>
      <c r="D318" s="455">
        <v>1</v>
      </c>
      <c r="E318" s="411">
        <v>13.64</v>
      </c>
      <c r="F318" s="411">
        <f t="shared" si="87"/>
        <v>13.64</v>
      </c>
      <c r="G318" s="411">
        <v>270.44</v>
      </c>
      <c r="H318" s="456">
        <f t="shared" si="88"/>
        <v>270.44</v>
      </c>
      <c r="I318" s="456">
        <f t="shared" si="89"/>
        <v>284.08</v>
      </c>
      <c r="J318" s="456">
        <f t="shared" si="90"/>
        <v>27.73</v>
      </c>
      <c r="K318" s="457">
        <f t="shared" si="91"/>
        <v>78.78</v>
      </c>
      <c r="L318" s="434">
        <f t="shared" si="92"/>
        <v>362.86</v>
      </c>
      <c r="M318" s="458">
        <f t="shared" si="93"/>
        <v>0.0004</v>
      </c>
      <c r="N318" s="379" t="s">
        <v>313</v>
      </c>
      <c r="O318" s="245">
        <f t="shared" si="86"/>
        <v>7</v>
      </c>
    </row>
    <row r="319" spans="1:15" s="11" customFormat="1" ht="25.5">
      <c r="A319" s="341" t="s">
        <v>2109</v>
      </c>
      <c r="B319" s="308" t="s">
        <v>1566</v>
      </c>
      <c r="C319" s="459" t="s">
        <v>1413</v>
      </c>
      <c r="D319" s="455">
        <v>1</v>
      </c>
      <c r="E319" s="411">
        <v>13.64</v>
      </c>
      <c r="F319" s="411">
        <f t="shared" si="87"/>
        <v>13.64</v>
      </c>
      <c r="G319" s="411">
        <v>270.44</v>
      </c>
      <c r="H319" s="456">
        <f t="shared" si="88"/>
        <v>270.44</v>
      </c>
      <c r="I319" s="456">
        <f t="shared" si="89"/>
        <v>284.08</v>
      </c>
      <c r="J319" s="456">
        <f t="shared" si="90"/>
        <v>27.73</v>
      </c>
      <c r="K319" s="457">
        <f t="shared" si="91"/>
        <v>78.78</v>
      </c>
      <c r="L319" s="434">
        <f t="shared" si="92"/>
        <v>362.86</v>
      </c>
      <c r="M319" s="458">
        <f t="shared" si="93"/>
        <v>0.0004</v>
      </c>
      <c r="N319" s="379" t="s">
        <v>313</v>
      </c>
      <c r="O319" s="245">
        <f t="shared" si="86"/>
        <v>7</v>
      </c>
    </row>
    <row r="320" spans="1:15" s="11" customFormat="1" ht="25.5">
      <c r="A320" s="341" t="s">
        <v>2110</v>
      </c>
      <c r="B320" s="308" t="s">
        <v>1567</v>
      </c>
      <c r="C320" s="459" t="s">
        <v>1413</v>
      </c>
      <c r="D320" s="455">
        <v>2</v>
      </c>
      <c r="E320" s="411">
        <v>13.64</v>
      </c>
      <c r="F320" s="411">
        <f t="shared" si="87"/>
        <v>27.28</v>
      </c>
      <c r="G320" s="411">
        <v>160.86</v>
      </c>
      <c r="H320" s="456">
        <f t="shared" si="88"/>
        <v>321.72</v>
      </c>
      <c r="I320" s="456">
        <f t="shared" si="89"/>
        <v>349</v>
      </c>
      <c r="J320" s="456">
        <f t="shared" si="90"/>
        <v>27.73</v>
      </c>
      <c r="K320" s="457">
        <f t="shared" si="91"/>
        <v>96.78</v>
      </c>
      <c r="L320" s="434">
        <f t="shared" si="92"/>
        <v>445.78</v>
      </c>
      <c r="M320" s="458">
        <f aca="true" t="shared" si="94" ref="M320:M351">L320/$C$654</f>
        <v>0.0004</v>
      </c>
      <c r="N320" s="379" t="s">
        <v>313</v>
      </c>
      <c r="O320" s="245">
        <f t="shared" si="86"/>
        <v>7</v>
      </c>
    </row>
    <row r="321" spans="1:15" s="11" customFormat="1" ht="25.5">
      <c r="A321" s="341" t="s">
        <v>2111</v>
      </c>
      <c r="B321" s="308" t="s">
        <v>1568</v>
      </c>
      <c r="C321" s="459" t="s">
        <v>1413</v>
      </c>
      <c r="D321" s="455">
        <v>2</v>
      </c>
      <c r="E321" s="411">
        <v>13.64</v>
      </c>
      <c r="F321" s="411">
        <f t="shared" si="87"/>
        <v>27.28</v>
      </c>
      <c r="G321" s="411">
        <v>160.86</v>
      </c>
      <c r="H321" s="456">
        <f t="shared" si="88"/>
        <v>321.72</v>
      </c>
      <c r="I321" s="456">
        <f t="shared" si="89"/>
        <v>349</v>
      </c>
      <c r="J321" s="456">
        <f t="shared" si="90"/>
        <v>27.73</v>
      </c>
      <c r="K321" s="457">
        <f t="shared" si="91"/>
        <v>96.78</v>
      </c>
      <c r="L321" s="434">
        <f t="shared" si="92"/>
        <v>445.78</v>
      </c>
      <c r="M321" s="458">
        <f t="shared" si="94"/>
        <v>0.0004</v>
      </c>
      <c r="N321" s="379" t="s">
        <v>313</v>
      </c>
      <c r="O321" s="245">
        <f t="shared" si="86"/>
        <v>7</v>
      </c>
    </row>
    <row r="322" spans="1:15" s="11" customFormat="1" ht="25.5">
      <c r="A322" s="341" t="s">
        <v>2112</v>
      </c>
      <c r="B322" s="308" t="s">
        <v>1569</v>
      </c>
      <c r="C322" s="459" t="s">
        <v>1413</v>
      </c>
      <c r="D322" s="455">
        <v>2</v>
      </c>
      <c r="E322" s="411">
        <v>10.23</v>
      </c>
      <c r="F322" s="411">
        <f t="shared" si="87"/>
        <v>20.46</v>
      </c>
      <c r="G322" s="411">
        <v>154.03</v>
      </c>
      <c r="H322" s="456">
        <f t="shared" si="88"/>
        <v>308.06</v>
      </c>
      <c r="I322" s="456">
        <f t="shared" si="89"/>
        <v>328.52</v>
      </c>
      <c r="J322" s="456">
        <f t="shared" si="90"/>
        <v>27.73</v>
      </c>
      <c r="K322" s="457">
        <f t="shared" si="91"/>
        <v>91.1</v>
      </c>
      <c r="L322" s="434">
        <f t="shared" si="92"/>
        <v>419.62</v>
      </c>
      <c r="M322" s="458">
        <f t="shared" si="94"/>
        <v>0.0004</v>
      </c>
      <c r="N322" s="379" t="s">
        <v>313</v>
      </c>
      <c r="O322" s="245">
        <f t="shared" si="86"/>
        <v>7</v>
      </c>
    </row>
    <row r="323" spans="1:15" s="11" customFormat="1" ht="25.5">
      <c r="A323" s="341" t="s">
        <v>2113</v>
      </c>
      <c r="B323" s="308" t="s">
        <v>1570</v>
      </c>
      <c r="C323" s="459" t="s">
        <v>1413</v>
      </c>
      <c r="D323" s="455">
        <v>2</v>
      </c>
      <c r="E323" s="411">
        <v>10.23</v>
      </c>
      <c r="F323" s="411">
        <f t="shared" si="87"/>
        <v>20.46</v>
      </c>
      <c r="G323" s="411">
        <v>154.03</v>
      </c>
      <c r="H323" s="456">
        <f t="shared" si="88"/>
        <v>308.06</v>
      </c>
      <c r="I323" s="456">
        <f t="shared" si="89"/>
        <v>328.52</v>
      </c>
      <c r="J323" s="456">
        <f t="shared" si="90"/>
        <v>27.73</v>
      </c>
      <c r="K323" s="457">
        <f t="shared" si="91"/>
        <v>91.1</v>
      </c>
      <c r="L323" s="434">
        <f t="shared" si="92"/>
        <v>419.62</v>
      </c>
      <c r="M323" s="458">
        <f t="shared" si="94"/>
        <v>0.0004</v>
      </c>
      <c r="N323" s="379" t="s">
        <v>313</v>
      </c>
      <c r="O323" s="245">
        <f t="shared" si="86"/>
        <v>7</v>
      </c>
    </row>
    <row r="324" spans="1:15" s="11" customFormat="1" ht="25.5">
      <c r="A324" s="341" t="s">
        <v>2114</v>
      </c>
      <c r="B324" s="308" t="s">
        <v>1571</v>
      </c>
      <c r="C324" s="459" t="s">
        <v>1413</v>
      </c>
      <c r="D324" s="455">
        <v>1</v>
      </c>
      <c r="E324" s="411">
        <v>12.23</v>
      </c>
      <c r="F324" s="411">
        <f t="shared" si="87"/>
        <v>12.23</v>
      </c>
      <c r="G324" s="411">
        <v>156.03</v>
      </c>
      <c r="H324" s="456">
        <f t="shared" si="88"/>
        <v>156.03</v>
      </c>
      <c r="I324" s="456">
        <f t="shared" si="89"/>
        <v>168.26</v>
      </c>
      <c r="J324" s="456">
        <f t="shared" si="90"/>
        <v>27.73</v>
      </c>
      <c r="K324" s="457">
        <f t="shared" si="91"/>
        <v>46.66</v>
      </c>
      <c r="L324" s="434">
        <f t="shared" si="92"/>
        <v>214.92</v>
      </c>
      <c r="M324" s="458">
        <f t="shared" si="94"/>
        <v>0.0002</v>
      </c>
      <c r="N324" s="379" t="s">
        <v>313</v>
      </c>
      <c r="O324" s="245">
        <f t="shared" si="86"/>
        <v>7</v>
      </c>
    </row>
    <row r="325" spans="1:15" s="11" customFormat="1" ht="25.5">
      <c r="A325" s="341" t="s">
        <v>2115</v>
      </c>
      <c r="B325" s="308" t="s">
        <v>1572</v>
      </c>
      <c r="C325" s="459" t="s">
        <v>1413</v>
      </c>
      <c r="D325" s="455">
        <v>1</v>
      </c>
      <c r="E325" s="411">
        <v>13.64</v>
      </c>
      <c r="F325" s="411">
        <f t="shared" si="87"/>
        <v>13.64</v>
      </c>
      <c r="G325" s="411">
        <v>248.36</v>
      </c>
      <c r="H325" s="456">
        <f t="shared" si="88"/>
        <v>248.36</v>
      </c>
      <c r="I325" s="456">
        <f t="shared" si="89"/>
        <v>262</v>
      </c>
      <c r="J325" s="456">
        <f t="shared" si="90"/>
        <v>27.73</v>
      </c>
      <c r="K325" s="457">
        <f t="shared" si="91"/>
        <v>72.65</v>
      </c>
      <c r="L325" s="434">
        <f t="shared" si="92"/>
        <v>334.65</v>
      </c>
      <c r="M325" s="458">
        <f t="shared" si="94"/>
        <v>0.0003</v>
      </c>
      <c r="N325" s="379" t="s">
        <v>313</v>
      </c>
      <c r="O325" s="245">
        <f t="shared" si="86"/>
        <v>7</v>
      </c>
    </row>
    <row r="326" spans="1:15" s="11" customFormat="1" ht="25.5">
      <c r="A326" s="341" t="s">
        <v>2116</v>
      </c>
      <c r="B326" s="308" t="s">
        <v>1573</v>
      </c>
      <c r="C326" s="459" t="s">
        <v>1413</v>
      </c>
      <c r="D326" s="455">
        <v>1</v>
      </c>
      <c r="E326" s="411">
        <v>14.23</v>
      </c>
      <c r="F326" s="411">
        <f t="shared" si="87"/>
        <v>14.23</v>
      </c>
      <c r="G326" s="411">
        <v>158.03</v>
      </c>
      <c r="H326" s="456">
        <f t="shared" si="88"/>
        <v>158.03</v>
      </c>
      <c r="I326" s="456">
        <f t="shared" si="89"/>
        <v>172.26</v>
      </c>
      <c r="J326" s="456">
        <f t="shared" si="90"/>
        <v>27.73</v>
      </c>
      <c r="K326" s="457">
        <f t="shared" si="91"/>
        <v>47.77</v>
      </c>
      <c r="L326" s="434">
        <f t="shared" si="92"/>
        <v>220.03</v>
      </c>
      <c r="M326" s="458">
        <f t="shared" si="94"/>
        <v>0.0002</v>
      </c>
      <c r="N326" s="379" t="s">
        <v>313</v>
      </c>
      <c r="O326" s="245">
        <f t="shared" si="86"/>
        <v>7</v>
      </c>
    </row>
    <row r="327" spans="1:15" s="11" customFormat="1" ht="25.5">
      <c r="A327" s="341" t="s">
        <v>2117</v>
      </c>
      <c r="B327" s="308" t="s">
        <v>1574</v>
      </c>
      <c r="C327" s="459" t="s">
        <v>1413</v>
      </c>
      <c r="D327" s="455">
        <v>1</v>
      </c>
      <c r="E327" s="411">
        <v>15.23</v>
      </c>
      <c r="F327" s="411">
        <f t="shared" si="87"/>
        <v>15.23</v>
      </c>
      <c r="G327" s="411">
        <v>159.03</v>
      </c>
      <c r="H327" s="456">
        <f t="shared" si="88"/>
        <v>159.03</v>
      </c>
      <c r="I327" s="456">
        <f t="shared" si="89"/>
        <v>174.26</v>
      </c>
      <c r="J327" s="456">
        <f t="shared" si="90"/>
        <v>27.73</v>
      </c>
      <c r="K327" s="457">
        <f t="shared" si="91"/>
        <v>48.32</v>
      </c>
      <c r="L327" s="434">
        <f t="shared" si="92"/>
        <v>222.58</v>
      </c>
      <c r="M327" s="458">
        <f t="shared" si="94"/>
        <v>0.0002</v>
      </c>
      <c r="N327" s="379" t="s">
        <v>313</v>
      </c>
      <c r="O327" s="245">
        <f aca="true" t="shared" si="95" ref="O327:O390">LEN(A327)</f>
        <v>7</v>
      </c>
    </row>
    <row r="328" spans="1:15" s="11" customFormat="1" ht="25.5">
      <c r="A328" s="341" t="s">
        <v>2118</v>
      </c>
      <c r="B328" s="308" t="s">
        <v>1575</v>
      </c>
      <c r="C328" s="459" t="s">
        <v>1413</v>
      </c>
      <c r="D328" s="455">
        <v>1</v>
      </c>
      <c r="E328" s="411">
        <v>13.64</v>
      </c>
      <c r="F328" s="411">
        <f t="shared" si="87"/>
        <v>13.64</v>
      </c>
      <c r="G328" s="411">
        <v>160.86</v>
      </c>
      <c r="H328" s="456">
        <f t="shared" si="88"/>
        <v>160.86</v>
      </c>
      <c r="I328" s="456">
        <f t="shared" si="89"/>
        <v>174.5</v>
      </c>
      <c r="J328" s="456">
        <f t="shared" si="90"/>
        <v>27.73</v>
      </c>
      <c r="K328" s="457">
        <f t="shared" si="91"/>
        <v>48.39</v>
      </c>
      <c r="L328" s="434">
        <f t="shared" si="92"/>
        <v>222.89</v>
      </c>
      <c r="M328" s="458">
        <f t="shared" si="94"/>
        <v>0.0002</v>
      </c>
      <c r="N328" s="379" t="s">
        <v>313</v>
      </c>
      <c r="O328" s="245">
        <f t="shared" si="95"/>
        <v>7</v>
      </c>
    </row>
    <row r="329" spans="1:15" s="11" customFormat="1" ht="25.5">
      <c r="A329" s="341" t="s">
        <v>2119</v>
      </c>
      <c r="B329" s="308" t="s">
        <v>1576</v>
      </c>
      <c r="C329" s="459" t="s">
        <v>1413</v>
      </c>
      <c r="D329" s="455">
        <v>1</v>
      </c>
      <c r="E329" s="411">
        <v>10.23</v>
      </c>
      <c r="F329" s="411">
        <f t="shared" si="87"/>
        <v>10.23</v>
      </c>
      <c r="G329" s="411">
        <v>154.03</v>
      </c>
      <c r="H329" s="456">
        <f t="shared" si="88"/>
        <v>154.03</v>
      </c>
      <c r="I329" s="456">
        <f t="shared" si="89"/>
        <v>164.26</v>
      </c>
      <c r="J329" s="456">
        <f t="shared" si="90"/>
        <v>27.73</v>
      </c>
      <c r="K329" s="457">
        <f t="shared" si="91"/>
        <v>45.55</v>
      </c>
      <c r="L329" s="434">
        <f t="shared" si="92"/>
        <v>209.81</v>
      </c>
      <c r="M329" s="458">
        <f t="shared" si="94"/>
        <v>0.0002</v>
      </c>
      <c r="N329" s="379" t="s">
        <v>313</v>
      </c>
      <c r="O329" s="245">
        <f t="shared" si="95"/>
        <v>7</v>
      </c>
    </row>
    <row r="330" spans="1:15" s="11" customFormat="1" ht="25.5">
      <c r="A330" s="341" t="s">
        <v>2120</v>
      </c>
      <c r="B330" s="308" t="s">
        <v>1577</v>
      </c>
      <c r="C330" s="459" t="s">
        <v>1413</v>
      </c>
      <c r="D330" s="455">
        <v>1</v>
      </c>
      <c r="E330" s="411">
        <v>10.23</v>
      </c>
      <c r="F330" s="411">
        <f t="shared" si="87"/>
        <v>10.23</v>
      </c>
      <c r="G330" s="411">
        <v>154.03</v>
      </c>
      <c r="H330" s="456">
        <f t="shared" si="88"/>
        <v>154.03</v>
      </c>
      <c r="I330" s="456">
        <f t="shared" si="89"/>
        <v>164.26</v>
      </c>
      <c r="J330" s="456">
        <f t="shared" si="90"/>
        <v>27.73</v>
      </c>
      <c r="K330" s="457">
        <f t="shared" si="91"/>
        <v>45.55</v>
      </c>
      <c r="L330" s="434">
        <f t="shared" si="92"/>
        <v>209.81</v>
      </c>
      <c r="M330" s="458">
        <f t="shared" si="94"/>
        <v>0.0002</v>
      </c>
      <c r="N330" s="379" t="s">
        <v>313</v>
      </c>
      <c r="O330" s="245">
        <f t="shared" si="95"/>
        <v>7</v>
      </c>
    </row>
    <row r="331" spans="1:15" s="11" customFormat="1" ht="25.5">
      <c r="A331" s="341" t="s">
        <v>2121</v>
      </c>
      <c r="B331" s="308" t="s">
        <v>1578</v>
      </c>
      <c r="C331" s="459" t="s">
        <v>1413</v>
      </c>
      <c r="D331" s="455">
        <v>1</v>
      </c>
      <c r="E331" s="411">
        <v>10.23</v>
      </c>
      <c r="F331" s="411">
        <f t="shared" si="87"/>
        <v>10.23</v>
      </c>
      <c r="G331" s="411">
        <v>154.03</v>
      </c>
      <c r="H331" s="456">
        <f t="shared" si="88"/>
        <v>154.03</v>
      </c>
      <c r="I331" s="456">
        <f t="shared" si="89"/>
        <v>164.26</v>
      </c>
      <c r="J331" s="456">
        <f t="shared" si="90"/>
        <v>27.73</v>
      </c>
      <c r="K331" s="457">
        <f t="shared" si="91"/>
        <v>45.55</v>
      </c>
      <c r="L331" s="434">
        <f t="shared" si="92"/>
        <v>209.81</v>
      </c>
      <c r="M331" s="458">
        <f t="shared" si="94"/>
        <v>0.0002</v>
      </c>
      <c r="N331" s="379" t="s">
        <v>313</v>
      </c>
      <c r="O331" s="245">
        <f t="shared" si="95"/>
        <v>7</v>
      </c>
    </row>
    <row r="332" spans="1:15" s="11" customFormat="1" ht="25.5">
      <c r="A332" s="341" t="s">
        <v>2122</v>
      </c>
      <c r="B332" s="308" t="s">
        <v>1579</v>
      </c>
      <c r="C332" s="459" t="s">
        <v>1413</v>
      </c>
      <c r="D332" s="455">
        <v>1</v>
      </c>
      <c r="E332" s="411">
        <v>10.23</v>
      </c>
      <c r="F332" s="411">
        <f t="shared" si="87"/>
        <v>10.23</v>
      </c>
      <c r="G332" s="411">
        <v>154.03</v>
      </c>
      <c r="H332" s="456">
        <f t="shared" si="88"/>
        <v>154.03</v>
      </c>
      <c r="I332" s="456">
        <f t="shared" si="89"/>
        <v>164.26</v>
      </c>
      <c r="J332" s="456">
        <f t="shared" si="90"/>
        <v>27.73</v>
      </c>
      <c r="K332" s="457">
        <f t="shared" si="91"/>
        <v>45.55</v>
      </c>
      <c r="L332" s="434">
        <f t="shared" si="92"/>
        <v>209.81</v>
      </c>
      <c r="M332" s="458">
        <f t="shared" si="94"/>
        <v>0.0002</v>
      </c>
      <c r="N332" s="379" t="s">
        <v>313</v>
      </c>
      <c r="O332" s="245">
        <f t="shared" si="95"/>
        <v>7</v>
      </c>
    </row>
    <row r="333" spans="1:15" s="11" customFormat="1" ht="25.5">
      <c r="A333" s="341" t="s">
        <v>2123</v>
      </c>
      <c r="B333" s="308" t="s">
        <v>1580</v>
      </c>
      <c r="C333" s="459" t="s">
        <v>1413</v>
      </c>
      <c r="D333" s="455">
        <v>1</v>
      </c>
      <c r="E333" s="411">
        <v>10.23</v>
      </c>
      <c r="F333" s="411">
        <f t="shared" si="87"/>
        <v>10.23</v>
      </c>
      <c r="G333" s="411">
        <v>154.03</v>
      </c>
      <c r="H333" s="456">
        <f t="shared" si="88"/>
        <v>154.03</v>
      </c>
      <c r="I333" s="456">
        <f t="shared" si="89"/>
        <v>164.26</v>
      </c>
      <c r="J333" s="456">
        <f t="shared" si="90"/>
        <v>27.73</v>
      </c>
      <c r="K333" s="457">
        <f t="shared" si="91"/>
        <v>45.55</v>
      </c>
      <c r="L333" s="434">
        <f t="shared" si="92"/>
        <v>209.81</v>
      </c>
      <c r="M333" s="458">
        <f t="shared" si="94"/>
        <v>0.0002</v>
      </c>
      <c r="N333" s="379" t="s">
        <v>313</v>
      </c>
      <c r="O333" s="245">
        <f t="shared" si="95"/>
        <v>7</v>
      </c>
    </row>
    <row r="334" spans="1:15" s="11" customFormat="1" ht="25.5">
      <c r="A334" s="341" t="s">
        <v>2124</v>
      </c>
      <c r="B334" s="308" t="s">
        <v>1581</v>
      </c>
      <c r="C334" s="459" t="s">
        <v>1413</v>
      </c>
      <c r="D334" s="455">
        <v>2</v>
      </c>
      <c r="E334" s="411">
        <v>10.23</v>
      </c>
      <c r="F334" s="411">
        <f aca="true" t="shared" si="96" ref="F334:F397">ROUND(D334*E334,2)</f>
        <v>20.46</v>
      </c>
      <c r="G334" s="411">
        <v>88.6</v>
      </c>
      <c r="H334" s="456">
        <f t="shared" si="88"/>
        <v>177.2</v>
      </c>
      <c r="I334" s="456">
        <f t="shared" si="89"/>
        <v>197.66</v>
      </c>
      <c r="J334" s="456">
        <f t="shared" si="90"/>
        <v>27.73</v>
      </c>
      <c r="K334" s="457">
        <f t="shared" si="91"/>
        <v>54.81</v>
      </c>
      <c r="L334" s="434">
        <f t="shared" si="92"/>
        <v>252.47</v>
      </c>
      <c r="M334" s="458">
        <f t="shared" si="94"/>
        <v>0.0003</v>
      </c>
      <c r="N334" s="379" t="s">
        <v>313</v>
      </c>
      <c r="O334" s="245">
        <f t="shared" si="95"/>
        <v>7</v>
      </c>
    </row>
    <row r="335" spans="1:15" s="11" customFormat="1" ht="25.5">
      <c r="A335" s="341" t="s">
        <v>2125</v>
      </c>
      <c r="B335" s="308" t="s">
        <v>1582</v>
      </c>
      <c r="C335" s="459" t="s">
        <v>1413</v>
      </c>
      <c r="D335" s="455">
        <v>1</v>
      </c>
      <c r="E335" s="411">
        <v>10.23</v>
      </c>
      <c r="F335" s="411">
        <f t="shared" si="96"/>
        <v>10.23</v>
      </c>
      <c r="G335" s="411">
        <v>88.6</v>
      </c>
      <c r="H335" s="456">
        <f t="shared" si="88"/>
        <v>88.6</v>
      </c>
      <c r="I335" s="456">
        <f t="shared" si="89"/>
        <v>98.83</v>
      </c>
      <c r="J335" s="456">
        <f t="shared" si="90"/>
        <v>27.73</v>
      </c>
      <c r="K335" s="457">
        <f t="shared" si="91"/>
        <v>27.41</v>
      </c>
      <c r="L335" s="434">
        <f t="shared" si="92"/>
        <v>126.24</v>
      </c>
      <c r="M335" s="458">
        <f t="shared" si="94"/>
        <v>0.0001</v>
      </c>
      <c r="N335" s="379" t="s">
        <v>313</v>
      </c>
      <c r="O335" s="245">
        <f t="shared" si="95"/>
        <v>7</v>
      </c>
    </row>
    <row r="336" spans="1:15" s="11" customFormat="1" ht="25.5">
      <c r="A336" s="341" t="s">
        <v>2126</v>
      </c>
      <c r="B336" s="308" t="s">
        <v>1583</v>
      </c>
      <c r="C336" s="459" t="s">
        <v>1413</v>
      </c>
      <c r="D336" s="455">
        <v>1</v>
      </c>
      <c r="E336" s="411">
        <v>10.23</v>
      </c>
      <c r="F336" s="411">
        <f t="shared" si="96"/>
        <v>10.23</v>
      </c>
      <c r="G336" s="411">
        <v>88.6</v>
      </c>
      <c r="H336" s="456">
        <f t="shared" si="88"/>
        <v>88.6</v>
      </c>
      <c r="I336" s="456">
        <f t="shared" si="89"/>
        <v>98.83</v>
      </c>
      <c r="J336" s="456">
        <f t="shared" si="90"/>
        <v>27.73</v>
      </c>
      <c r="K336" s="457">
        <f t="shared" si="91"/>
        <v>27.41</v>
      </c>
      <c r="L336" s="434">
        <f t="shared" si="92"/>
        <v>126.24</v>
      </c>
      <c r="M336" s="458">
        <f t="shared" si="94"/>
        <v>0.0001</v>
      </c>
      <c r="N336" s="379" t="s">
        <v>313</v>
      </c>
      <c r="O336" s="245">
        <f t="shared" si="95"/>
        <v>7</v>
      </c>
    </row>
    <row r="337" spans="1:15" s="11" customFormat="1" ht="25.5">
      <c r="A337" s="341" t="s">
        <v>2127</v>
      </c>
      <c r="B337" s="308" t="s">
        <v>1584</v>
      </c>
      <c r="C337" s="459" t="s">
        <v>1413</v>
      </c>
      <c r="D337" s="455">
        <v>1</v>
      </c>
      <c r="E337" s="411">
        <v>6.82</v>
      </c>
      <c r="F337" s="411">
        <f t="shared" si="96"/>
        <v>6.82</v>
      </c>
      <c r="G337" s="411">
        <v>32.8</v>
      </c>
      <c r="H337" s="456">
        <f t="shared" si="88"/>
        <v>32.8</v>
      </c>
      <c r="I337" s="456">
        <f t="shared" si="89"/>
        <v>39.62</v>
      </c>
      <c r="J337" s="456">
        <f t="shared" si="90"/>
        <v>27.73</v>
      </c>
      <c r="K337" s="457">
        <f t="shared" si="91"/>
        <v>10.99</v>
      </c>
      <c r="L337" s="434">
        <f t="shared" si="92"/>
        <v>50.61</v>
      </c>
      <c r="M337" s="458">
        <f t="shared" si="94"/>
        <v>0.0001</v>
      </c>
      <c r="N337" s="379" t="s">
        <v>313</v>
      </c>
      <c r="O337" s="245">
        <f t="shared" si="95"/>
        <v>7</v>
      </c>
    </row>
    <row r="338" spans="1:15" s="11" customFormat="1" ht="25.5">
      <c r="A338" s="341" t="s">
        <v>2128</v>
      </c>
      <c r="B338" s="308" t="s">
        <v>1585</v>
      </c>
      <c r="C338" s="459" t="s">
        <v>1413</v>
      </c>
      <c r="D338" s="455">
        <v>1</v>
      </c>
      <c r="E338" s="411">
        <v>6.82</v>
      </c>
      <c r="F338" s="411">
        <f t="shared" si="96"/>
        <v>6.82</v>
      </c>
      <c r="G338" s="411">
        <v>32.8</v>
      </c>
      <c r="H338" s="456">
        <f t="shared" si="88"/>
        <v>32.8</v>
      </c>
      <c r="I338" s="456">
        <f t="shared" si="89"/>
        <v>39.62</v>
      </c>
      <c r="J338" s="456">
        <f t="shared" si="90"/>
        <v>27.73</v>
      </c>
      <c r="K338" s="457">
        <f t="shared" si="91"/>
        <v>10.99</v>
      </c>
      <c r="L338" s="434">
        <f t="shared" si="92"/>
        <v>50.61</v>
      </c>
      <c r="M338" s="458">
        <f t="shared" si="94"/>
        <v>0.0001</v>
      </c>
      <c r="N338" s="379" t="s">
        <v>313</v>
      </c>
      <c r="O338" s="245">
        <f t="shared" si="95"/>
        <v>7</v>
      </c>
    </row>
    <row r="339" spans="1:15" s="11" customFormat="1" ht="25.5">
      <c r="A339" s="341" t="s">
        <v>2129</v>
      </c>
      <c r="B339" s="308" t="s">
        <v>1586</v>
      </c>
      <c r="C339" s="459" t="s">
        <v>1413</v>
      </c>
      <c r="D339" s="455">
        <v>1</v>
      </c>
      <c r="E339" s="411">
        <v>6.82</v>
      </c>
      <c r="F339" s="411">
        <f t="shared" si="96"/>
        <v>6.82</v>
      </c>
      <c r="G339" s="411">
        <v>32.8</v>
      </c>
      <c r="H339" s="456">
        <f t="shared" si="88"/>
        <v>32.8</v>
      </c>
      <c r="I339" s="456">
        <f t="shared" si="89"/>
        <v>39.62</v>
      </c>
      <c r="J339" s="456">
        <f t="shared" si="90"/>
        <v>27.73</v>
      </c>
      <c r="K339" s="457">
        <f t="shared" si="91"/>
        <v>10.99</v>
      </c>
      <c r="L339" s="434">
        <f t="shared" si="92"/>
        <v>50.61</v>
      </c>
      <c r="M339" s="458">
        <f t="shared" si="94"/>
        <v>0.0001</v>
      </c>
      <c r="N339" s="379" t="s">
        <v>313</v>
      </c>
      <c r="O339" s="245">
        <f t="shared" si="95"/>
        <v>7</v>
      </c>
    </row>
    <row r="340" spans="1:15" s="11" customFormat="1" ht="25.5">
      <c r="A340" s="341" t="s">
        <v>2130</v>
      </c>
      <c r="B340" s="308" t="s">
        <v>1587</v>
      </c>
      <c r="C340" s="459" t="s">
        <v>1413</v>
      </c>
      <c r="D340" s="455">
        <v>1</v>
      </c>
      <c r="E340" s="411">
        <v>6.82</v>
      </c>
      <c r="F340" s="411">
        <f t="shared" si="96"/>
        <v>6.82</v>
      </c>
      <c r="G340" s="411">
        <v>32.8</v>
      </c>
      <c r="H340" s="456">
        <f t="shared" si="88"/>
        <v>32.8</v>
      </c>
      <c r="I340" s="456">
        <f t="shared" si="89"/>
        <v>39.62</v>
      </c>
      <c r="J340" s="456">
        <f t="shared" si="90"/>
        <v>27.73</v>
      </c>
      <c r="K340" s="457">
        <f t="shared" si="91"/>
        <v>10.99</v>
      </c>
      <c r="L340" s="434">
        <f t="shared" si="92"/>
        <v>50.61</v>
      </c>
      <c r="M340" s="458">
        <f t="shared" si="94"/>
        <v>0.0001</v>
      </c>
      <c r="N340" s="379" t="s">
        <v>313</v>
      </c>
      <c r="O340" s="245">
        <f t="shared" si="95"/>
        <v>7</v>
      </c>
    </row>
    <row r="341" spans="1:15" s="11" customFormat="1" ht="25.5">
      <c r="A341" s="341" t="s">
        <v>2131</v>
      </c>
      <c r="B341" s="308" t="s">
        <v>1588</v>
      </c>
      <c r="C341" s="459" t="s">
        <v>1413</v>
      </c>
      <c r="D341" s="455">
        <v>4</v>
      </c>
      <c r="E341" s="411">
        <v>17.04</v>
      </c>
      <c r="F341" s="411">
        <f t="shared" si="96"/>
        <v>68.16</v>
      </c>
      <c r="G341" s="411">
        <v>153.17</v>
      </c>
      <c r="H341" s="456">
        <f t="shared" si="88"/>
        <v>612.68</v>
      </c>
      <c r="I341" s="456">
        <f t="shared" si="89"/>
        <v>680.84</v>
      </c>
      <c r="J341" s="456">
        <f t="shared" si="90"/>
        <v>27.73</v>
      </c>
      <c r="K341" s="457">
        <f t="shared" si="91"/>
        <v>188.8</v>
      </c>
      <c r="L341" s="434">
        <f t="shared" si="92"/>
        <v>869.64</v>
      </c>
      <c r="M341" s="458">
        <f t="shared" si="94"/>
        <v>0.0009</v>
      </c>
      <c r="N341" s="379" t="s">
        <v>313</v>
      </c>
      <c r="O341" s="245">
        <f t="shared" si="95"/>
        <v>7</v>
      </c>
    </row>
    <row r="342" spans="1:15" s="11" customFormat="1" ht="25.5">
      <c r="A342" s="341" t="s">
        <v>2132</v>
      </c>
      <c r="B342" s="308" t="s">
        <v>1589</v>
      </c>
      <c r="C342" s="459" t="s">
        <v>1413</v>
      </c>
      <c r="D342" s="455">
        <v>2</v>
      </c>
      <c r="E342" s="411">
        <v>17.04</v>
      </c>
      <c r="F342" s="411">
        <f t="shared" si="96"/>
        <v>34.08</v>
      </c>
      <c r="G342" s="411">
        <v>157.8</v>
      </c>
      <c r="H342" s="456">
        <f t="shared" si="88"/>
        <v>315.6</v>
      </c>
      <c r="I342" s="456">
        <f t="shared" si="89"/>
        <v>349.68</v>
      </c>
      <c r="J342" s="456">
        <f t="shared" si="90"/>
        <v>27.73</v>
      </c>
      <c r="K342" s="457">
        <f t="shared" si="91"/>
        <v>96.97</v>
      </c>
      <c r="L342" s="434">
        <f t="shared" si="92"/>
        <v>446.65</v>
      </c>
      <c r="M342" s="458">
        <f t="shared" si="94"/>
        <v>0.0004</v>
      </c>
      <c r="N342" s="379" t="s">
        <v>313</v>
      </c>
      <c r="O342" s="245">
        <f t="shared" si="95"/>
        <v>7</v>
      </c>
    </row>
    <row r="343" spans="1:15" s="11" customFormat="1" ht="25.5">
      <c r="A343" s="341" t="s">
        <v>2133</v>
      </c>
      <c r="B343" s="308" t="s">
        <v>1590</v>
      </c>
      <c r="C343" s="459" t="s">
        <v>1413</v>
      </c>
      <c r="D343" s="455">
        <v>1</v>
      </c>
      <c r="E343" s="411">
        <v>17.04</v>
      </c>
      <c r="F343" s="411">
        <f t="shared" si="96"/>
        <v>17.04</v>
      </c>
      <c r="G343" s="411">
        <v>236.76</v>
      </c>
      <c r="H343" s="456">
        <f t="shared" si="88"/>
        <v>236.76</v>
      </c>
      <c r="I343" s="456">
        <f t="shared" si="89"/>
        <v>253.8</v>
      </c>
      <c r="J343" s="456">
        <f t="shared" si="90"/>
        <v>27.73</v>
      </c>
      <c r="K343" s="457">
        <f t="shared" si="91"/>
        <v>70.38</v>
      </c>
      <c r="L343" s="434">
        <f t="shared" si="92"/>
        <v>324.18</v>
      </c>
      <c r="M343" s="458">
        <f t="shared" si="94"/>
        <v>0.0003</v>
      </c>
      <c r="N343" s="379" t="s">
        <v>313</v>
      </c>
      <c r="O343" s="245">
        <f t="shared" si="95"/>
        <v>7</v>
      </c>
    </row>
    <row r="344" spans="1:15" s="11" customFormat="1" ht="25.5">
      <c r="A344" s="341" t="s">
        <v>2134</v>
      </c>
      <c r="B344" s="308" t="s">
        <v>1591</v>
      </c>
      <c r="C344" s="459" t="s">
        <v>1413</v>
      </c>
      <c r="D344" s="455">
        <v>2</v>
      </c>
      <c r="E344" s="411">
        <v>17.04</v>
      </c>
      <c r="F344" s="411">
        <f t="shared" si="96"/>
        <v>34.08</v>
      </c>
      <c r="G344" s="411">
        <v>173.15</v>
      </c>
      <c r="H344" s="456">
        <f t="shared" si="88"/>
        <v>346.3</v>
      </c>
      <c r="I344" s="456">
        <f t="shared" si="89"/>
        <v>380.38</v>
      </c>
      <c r="J344" s="456">
        <f t="shared" si="90"/>
        <v>27.73</v>
      </c>
      <c r="K344" s="457">
        <f t="shared" si="91"/>
        <v>105.48</v>
      </c>
      <c r="L344" s="434">
        <f t="shared" si="92"/>
        <v>485.86</v>
      </c>
      <c r="M344" s="458">
        <f t="shared" si="94"/>
        <v>0.0005</v>
      </c>
      <c r="N344" s="379" t="s">
        <v>313</v>
      </c>
      <c r="O344" s="245">
        <f t="shared" si="95"/>
        <v>7</v>
      </c>
    </row>
    <row r="345" spans="1:15" s="11" customFormat="1" ht="25.5">
      <c r="A345" s="341" t="s">
        <v>2135</v>
      </c>
      <c r="B345" s="308" t="s">
        <v>1592</v>
      </c>
      <c r="C345" s="459" t="s">
        <v>1413</v>
      </c>
      <c r="D345" s="455">
        <v>2</v>
      </c>
      <c r="E345" s="411">
        <v>17.04</v>
      </c>
      <c r="F345" s="411">
        <f t="shared" si="96"/>
        <v>34.08</v>
      </c>
      <c r="G345" s="411">
        <v>114.1</v>
      </c>
      <c r="H345" s="456">
        <f t="shared" si="88"/>
        <v>228.2</v>
      </c>
      <c r="I345" s="456">
        <f t="shared" si="89"/>
        <v>262.28</v>
      </c>
      <c r="J345" s="456">
        <f t="shared" si="90"/>
        <v>27.73</v>
      </c>
      <c r="K345" s="457">
        <f t="shared" si="91"/>
        <v>72.73</v>
      </c>
      <c r="L345" s="434">
        <f t="shared" si="92"/>
        <v>335.01</v>
      </c>
      <c r="M345" s="458">
        <f t="shared" si="94"/>
        <v>0.0003</v>
      </c>
      <c r="N345" s="379" t="s">
        <v>313</v>
      </c>
      <c r="O345" s="245">
        <f t="shared" si="95"/>
        <v>7</v>
      </c>
    </row>
    <row r="346" spans="1:15" s="11" customFormat="1" ht="25.5">
      <c r="A346" s="341" t="s">
        <v>2136</v>
      </c>
      <c r="B346" s="308" t="s">
        <v>1593</v>
      </c>
      <c r="C346" s="459" t="s">
        <v>1413</v>
      </c>
      <c r="D346" s="455">
        <v>4</v>
      </c>
      <c r="E346" s="411">
        <v>17.04</v>
      </c>
      <c r="F346" s="411">
        <f t="shared" si="96"/>
        <v>68.16</v>
      </c>
      <c r="G346" s="411">
        <v>130.9</v>
      </c>
      <c r="H346" s="456">
        <f t="shared" si="88"/>
        <v>523.6</v>
      </c>
      <c r="I346" s="456">
        <f t="shared" si="89"/>
        <v>591.76</v>
      </c>
      <c r="J346" s="456">
        <f t="shared" si="90"/>
        <v>27.73</v>
      </c>
      <c r="K346" s="457">
        <f t="shared" si="91"/>
        <v>164.1</v>
      </c>
      <c r="L346" s="434">
        <f t="shared" si="92"/>
        <v>755.86</v>
      </c>
      <c r="M346" s="458">
        <f t="shared" si="94"/>
        <v>0.0008</v>
      </c>
      <c r="N346" s="379" t="s">
        <v>313</v>
      </c>
      <c r="O346" s="245">
        <f t="shared" si="95"/>
        <v>7</v>
      </c>
    </row>
    <row r="347" spans="1:15" s="11" customFormat="1" ht="25.5">
      <c r="A347" s="341" t="s">
        <v>2137</v>
      </c>
      <c r="B347" s="308" t="s">
        <v>1594</v>
      </c>
      <c r="C347" s="459" t="s">
        <v>1413</v>
      </c>
      <c r="D347" s="455">
        <v>4</v>
      </c>
      <c r="E347" s="411">
        <v>17.04</v>
      </c>
      <c r="F347" s="411">
        <f t="shared" si="96"/>
        <v>68.16</v>
      </c>
      <c r="G347" s="411">
        <v>114.1</v>
      </c>
      <c r="H347" s="456">
        <f t="shared" si="88"/>
        <v>456.4</v>
      </c>
      <c r="I347" s="456">
        <f t="shared" si="89"/>
        <v>524.56</v>
      </c>
      <c r="J347" s="456">
        <f t="shared" si="90"/>
        <v>27.73</v>
      </c>
      <c r="K347" s="457">
        <f t="shared" si="91"/>
        <v>145.46</v>
      </c>
      <c r="L347" s="434">
        <f t="shared" si="92"/>
        <v>670.02</v>
      </c>
      <c r="M347" s="458">
        <f t="shared" si="94"/>
        <v>0.0007</v>
      </c>
      <c r="N347" s="379" t="s">
        <v>313</v>
      </c>
      <c r="O347" s="245">
        <f t="shared" si="95"/>
        <v>7</v>
      </c>
    </row>
    <row r="348" spans="1:15" s="11" customFormat="1" ht="25.5">
      <c r="A348" s="341" t="s">
        <v>2138</v>
      </c>
      <c r="B348" s="308" t="s">
        <v>1595</v>
      </c>
      <c r="C348" s="459" t="s">
        <v>1413</v>
      </c>
      <c r="D348" s="455">
        <v>2</v>
      </c>
      <c r="E348" s="411">
        <v>17.04</v>
      </c>
      <c r="F348" s="411">
        <f t="shared" si="96"/>
        <v>34.08</v>
      </c>
      <c r="G348" s="411">
        <v>884.4</v>
      </c>
      <c r="H348" s="456">
        <f t="shared" si="88"/>
        <v>1768.8</v>
      </c>
      <c r="I348" s="456">
        <f t="shared" si="89"/>
        <v>1802.88</v>
      </c>
      <c r="J348" s="456">
        <f t="shared" si="90"/>
        <v>27.73</v>
      </c>
      <c r="K348" s="457">
        <f t="shared" si="91"/>
        <v>499.94</v>
      </c>
      <c r="L348" s="434">
        <f t="shared" si="92"/>
        <v>2302.82</v>
      </c>
      <c r="M348" s="458">
        <f t="shared" si="94"/>
        <v>0.0023</v>
      </c>
      <c r="N348" s="379" t="s">
        <v>313</v>
      </c>
      <c r="O348" s="245">
        <f t="shared" si="95"/>
        <v>7</v>
      </c>
    </row>
    <row r="349" spans="1:15" s="11" customFormat="1" ht="25.5">
      <c r="A349" s="341" t="s">
        <v>2139</v>
      </c>
      <c r="B349" s="308" t="s">
        <v>1596</v>
      </c>
      <c r="C349" s="459" t="s">
        <v>1413</v>
      </c>
      <c r="D349" s="455">
        <v>2</v>
      </c>
      <c r="E349" s="411">
        <v>17.04</v>
      </c>
      <c r="F349" s="411">
        <f t="shared" si="96"/>
        <v>34.08</v>
      </c>
      <c r="G349" s="411">
        <v>117.89</v>
      </c>
      <c r="H349" s="456">
        <f t="shared" si="88"/>
        <v>235.78</v>
      </c>
      <c r="I349" s="456">
        <f t="shared" si="89"/>
        <v>269.86</v>
      </c>
      <c r="J349" s="456">
        <f t="shared" si="90"/>
        <v>27.73</v>
      </c>
      <c r="K349" s="457">
        <f t="shared" si="91"/>
        <v>74.83</v>
      </c>
      <c r="L349" s="434">
        <f t="shared" si="92"/>
        <v>344.69</v>
      </c>
      <c r="M349" s="458">
        <f t="shared" si="94"/>
        <v>0.0003</v>
      </c>
      <c r="N349" s="379" t="s">
        <v>313</v>
      </c>
      <c r="O349" s="245">
        <f t="shared" si="95"/>
        <v>7</v>
      </c>
    </row>
    <row r="350" spans="1:15" s="11" customFormat="1" ht="25.5">
      <c r="A350" s="341" t="s">
        <v>2140</v>
      </c>
      <c r="B350" s="308" t="s">
        <v>1597</v>
      </c>
      <c r="C350" s="459" t="s">
        <v>1413</v>
      </c>
      <c r="D350" s="455">
        <v>2</v>
      </c>
      <c r="E350" s="411">
        <v>17.04</v>
      </c>
      <c r="F350" s="411">
        <f t="shared" si="96"/>
        <v>34.08</v>
      </c>
      <c r="G350" s="411">
        <v>233.19</v>
      </c>
      <c r="H350" s="456">
        <f t="shared" si="88"/>
        <v>466.38</v>
      </c>
      <c r="I350" s="456">
        <f t="shared" si="89"/>
        <v>500.46</v>
      </c>
      <c r="J350" s="456">
        <f t="shared" si="90"/>
        <v>27.73</v>
      </c>
      <c r="K350" s="457">
        <f t="shared" si="91"/>
        <v>138.78</v>
      </c>
      <c r="L350" s="434">
        <f t="shared" si="92"/>
        <v>639.24</v>
      </c>
      <c r="M350" s="458">
        <f t="shared" si="94"/>
        <v>0.0006</v>
      </c>
      <c r="N350" s="379" t="s">
        <v>313</v>
      </c>
      <c r="O350" s="245">
        <f t="shared" si="95"/>
        <v>7</v>
      </c>
    </row>
    <row r="351" spans="1:15" s="11" customFormat="1" ht="25.5">
      <c r="A351" s="341" t="s">
        <v>2141</v>
      </c>
      <c r="B351" s="308" t="s">
        <v>1598</v>
      </c>
      <c r="C351" s="459" t="s">
        <v>1413</v>
      </c>
      <c r="D351" s="455">
        <v>2</v>
      </c>
      <c r="E351" s="412">
        <v>28.98</v>
      </c>
      <c r="F351" s="412">
        <f t="shared" si="96"/>
        <v>57.96</v>
      </c>
      <c r="G351" s="411">
        <v>86.54</v>
      </c>
      <c r="H351" s="456">
        <f t="shared" si="88"/>
        <v>173.08</v>
      </c>
      <c r="I351" s="456">
        <f t="shared" si="89"/>
        <v>231.04</v>
      </c>
      <c r="J351" s="456">
        <f t="shared" si="90"/>
        <v>27.73</v>
      </c>
      <c r="K351" s="457">
        <f t="shared" si="91"/>
        <v>64.07</v>
      </c>
      <c r="L351" s="434">
        <f t="shared" si="92"/>
        <v>295.11</v>
      </c>
      <c r="M351" s="458">
        <f t="shared" si="94"/>
        <v>0.0003</v>
      </c>
      <c r="N351" s="379" t="s">
        <v>313</v>
      </c>
      <c r="O351" s="245">
        <f t="shared" si="95"/>
        <v>7</v>
      </c>
    </row>
    <row r="352" spans="1:15" s="11" customFormat="1" ht="25.5">
      <c r="A352" s="341" t="s">
        <v>2142</v>
      </c>
      <c r="B352" s="308" t="s">
        <v>1599</v>
      </c>
      <c r="C352" s="459" t="s">
        <v>1413</v>
      </c>
      <c r="D352" s="455">
        <v>2</v>
      </c>
      <c r="E352" s="411">
        <v>1.92</v>
      </c>
      <c r="F352" s="411">
        <f t="shared" si="96"/>
        <v>3.84</v>
      </c>
      <c r="G352" s="411">
        <v>0.94</v>
      </c>
      <c r="H352" s="456">
        <f aca="true" t="shared" si="97" ref="H352:H361">ROUND(D352*G352,2)</f>
        <v>1.88</v>
      </c>
      <c r="I352" s="456">
        <f aca="true" t="shared" si="98" ref="I352:I361">(F352+H352)</f>
        <v>5.72</v>
      </c>
      <c r="J352" s="456">
        <f aca="true" t="shared" si="99" ref="J352:J361">$J$11</f>
        <v>27.73</v>
      </c>
      <c r="K352" s="457">
        <f aca="true" t="shared" si="100" ref="K352:K361">ROUND(J352/100*I352,2)</f>
        <v>1.59</v>
      </c>
      <c r="L352" s="434">
        <f aca="true" t="shared" si="101" ref="L352:L361">(I352+K352)</f>
        <v>7.31</v>
      </c>
      <c r="M352" s="458">
        <f aca="true" t="shared" si="102" ref="M352:M361">L352/$C$654</f>
        <v>0</v>
      </c>
      <c r="N352" s="379" t="s">
        <v>314</v>
      </c>
      <c r="O352" s="245">
        <f t="shared" si="95"/>
        <v>7</v>
      </c>
    </row>
    <row r="353" spans="1:15" s="11" customFormat="1" ht="25.5">
      <c r="A353" s="341" t="s">
        <v>2143</v>
      </c>
      <c r="B353" s="308" t="s">
        <v>1600</v>
      </c>
      <c r="C353" s="459" t="s">
        <v>1413</v>
      </c>
      <c r="D353" s="455">
        <v>2</v>
      </c>
      <c r="E353" s="411">
        <v>1.92</v>
      </c>
      <c r="F353" s="411">
        <f t="shared" si="96"/>
        <v>3.84</v>
      </c>
      <c r="G353" s="411">
        <v>0.94</v>
      </c>
      <c r="H353" s="456">
        <f t="shared" si="97"/>
        <v>1.88</v>
      </c>
      <c r="I353" s="456">
        <f t="shared" si="98"/>
        <v>5.72</v>
      </c>
      <c r="J353" s="456">
        <f t="shared" si="99"/>
        <v>27.73</v>
      </c>
      <c r="K353" s="457">
        <f t="shared" si="100"/>
        <v>1.59</v>
      </c>
      <c r="L353" s="434">
        <f t="shared" si="101"/>
        <v>7.31</v>
      </c>
      <c r="M353" s="458">
        <f t="shared" si="102"/>
        <v>0</v>
      </c>
      <c r="N353" s="379" t="s">
        <v>314</v>
      </c>
      <c r="O353" s="245">
        <f t="shared" si="95"/>
        <v>7</v>
      </c>
    </row>
    <row r="354" spans="1:15" s="11" customFormat="1" ht="25.5">
      <c r="A354" s="341" t="s">
        <v>2144</v>
      </c>
      <c r="B354" s="308" t="s">
        <v>1601</v>
      </c>
      <c r="C354" s="459" t="s">
        <v>1413</v>
      </c>
      <c r="D354" s="455">
        <v>2</v>
      </c>
      <c r="E354" s="411">
        <v>28.98</v>
      </c>
      <c r="F354" s="411">
        <f t="shared" si="96"/>
        <v>57.96</v>
      </c>
      <c r="G354" s="411">
        <v>618.3</v>
      </c>
      <c r="H354" s="456">
        <f t="shared" si="97"/>
        <v>1236.6</v>
      </c>
      <c r="I354" s="456">
        <f t="shared" si="98"/>
        <v>1294.56</v>
      </c>
      <c r="J354" s="456">
        <f t="shared" si="99"/>
        <v>27.73</v>
      </c>
      <c r="K354" s="457">
        <f t="shared" si="100"/>
        <v>358.98</v>
      </c>
      <c r="L354" s="434">
        <f t="shared" si="101"/>
        <v>1653.54</v>
      </c>
      <c r="M354" s="458">
        <f t="shared" si="102"/>
        <v>0.0017</v>
      </c>
      <c r="N354" s="379" t="s">
        <v>313</v>
      </c>
      <c r="O354" s="245">
        <f t="shared" si="95"/>
        <v>7</v>
      </c>
    </row>
    <row r="355" spans="1:15" s="11" customFormat="1" ht="25.5">
      <c r="A355" s="341" t="s">
        <v>2145</v>
      </c>
      <c r="B355" s="308" t="s">
        <v>1602</v>
      </c>
      <c r="C355" s="459" t="s">
        <v>1413</v>
      </c>
      <c r="D355" s="455">
        <v>1</v>
      </c>
      <c r="E355" s="411">
        <v>28.98</v>
      </c>
      <c r="F355" s="411">
        <f t="shared" si="96"/>
        <v>28.98</v>
      </c>
      <c r="G355" s="411">
        <v>618.3</v>
      </c>
      <c r="H355" s="456">
        <f t="shared" si="97"/>
        <v>618.3</v>
      </c>
      <c r="I355" s="456">
        <f t="shared" si="98"/>
        <v>647.28</v>
      </c>
      <c r="J355" s="456">
        <f t="shared" si="99"/>
        <v>27.73</v>
      </c>
      <c r="K355" s="457">
        <f t="shared" si="100"/>
        <v>179.49</v>
      </c>
      <c r="L355" s="434">
        <f t="shared" si="101"/>
        <v>826.77</v>
      </c>
      <c r="M355" s="458">
        <f t="shared" si="102"/>
        <v>0.0008</v>
      </c>
      <c r="N355" s="379" t="s">
        <v>313</v>
      </c>
      <c r="O355" s="245">
        <f t="shared" si="95"/>
        <v>7</v>
      </c>
    </row>
    <row r="356" spans="1:15" s="11" customFormat="1" ht="25.5">
      <c r="A356" s="341" t="s">
        <v>2146</v>
      </c>
      <c r="B356" s="308" t="s">
        <v>1603</v>
      </c>
      <c r="C356" s="459" t="s">
        <v>1413</v>
      </c>
      <c r="D356" s="455">
        <v>1</v>
      </c>
      <c r="E356" s="411">
        <v>29.98</v>
      </c>
      <c r="F356" s="411">
        <f t="shared" si="96"/>
        <v>29.98</v>
      </c>
      <c r="G356" s="411">
        <v>393.86</v>
      </c>
      <c r="H356" s="456">
        <f t="shared" si="97"/>
        <v>393.86</v>
      </c>
      <c r="I356" s="456">
        <f t="shared" si="98"/>
        <v>423.84</v>
      </c>
      <c r="J356" s="456">
        <f t="shared" si="99"/>
        <v>27.73</v>
      </c>
      <c r="K356" s="457">
        <f t="shared" si="100"/>
        <v>117.53</v>
      </c>
      <c r="L356" s="434">
        <f t="shared" si="101"/>
        <v>541.37</v>
      </c>
      <c r="M356" s="458">
        <f t="shared" si="102"/>
        <v>0.0005</v>
      </c>
      <c r="N356" s="379" t="s">
        <v>313</v>
      </c>
      <c r="O356" s="245">
        <f t="shared" si="95"/>
        <v>7</v>
      </c>
    </row>
    <row r="357" spans="1:15" s="11" customFormat="1" ht="25.5">
      <c r="A357" s="341" t="s">
        <v>2147</v>
      </c>
      <c r="B357" s="308" t="s">
        <v>1604</v>
      </c>
      <c r="C357" s="459" t="s">
        <v>1413</v>
      </c>
      <c r="D357" s="455">
        <v>2</v>
      </c>
      <c r="E357" s="411">
        <v>28.98</v>
      </c>
      <c r="F357" s="411">
        <f t="shared" si="96"/>
        <v>57.96</v>
      </c>
      <c r="G357" s="411">
        <v>393.86</v>
      </c>
      <c r="H357" s="456">
        <f t="shared" si="97"/>
        <v>787.72</v>
      </c>
      <c r="I357" s="456">
        <f t="shared" si="98"/>
        <v>845.68</v>
      </c>
      <c r="J357" s="456">
        <f t="shared" si="99"/>
        <v>27.73</v>
      </c>
      <c r="K357" s="457">
        <f t="shared" si="100"/>
        <v>234.51</v>
      </c>
      <c r="L357" s="434">
        <f t="shared" si="101"/>
        <v>1080.19</v>
      </c>
      <c r="M357" s="458">
        <f t="shared" si="102"/>
        <v>0.0011</v>
      </c>
      <c r="N357" s="379" t="s">
        <v>313</v>
      </c>
      <c r="O357" s="245">
        <f t="shared" si="95"/>
        <v>7</v>
      </c>
    </row>
    <row r="358" spans="1:15" s="11" customFormat="1" ht="25.5">
      <c r="A358" s="341" t="s">
        <v>2148</v>
      </c>
      <c r="B358" s="308" t="s">
        <v>1605</v>
      </c>
      <c r="C358" s="459" t="s">
        <v>1413</v>
      </c>
      <c r="D358" s="455">
        <v>2</v>
      </c>
      <c r="E358" s="465">
        <v>24.3</v>
      </c>
      <c r="F358" s="465">
        <f t="shared" si="96"/>
        <v>48.6</v>
      </c>
      <c r="G358" s="465">
        <v>65.64</v>
      </c>
      <c r="H358" s="456">
        <f t="shared" si="97"/>
        <v>131.28</v>
      </c>
      <c r="I358" s="456">
        <f t="shared" si="98"/>
        <v>179.88</v>
      </c>
      <c r="J358" s="456">
        <f t="shared" si="99"/>
        <v>27.73</v>
      </c>
      <c r="K358" s="457">
        <f t="shared" si="100"/>
        <v>49.88</v>
      </c>
      <c r="L358" s="434">
        <f t="shared" si="101"/>
        <v>229.76</v>
      </c>
      <c r="M358" s="458">
        <f t="shared" si="102"/>
        <v>0.0002</v>
      </c>
      <c r="N358" s="447" t="s">
        <v>178</v>
      </c>
      <c r="O358" s="245">
        <f t="shared" si="95"/>
        <v>7</v>
      </c>
    </row>
    <row r="359" spans="1:15" s="11" customFormat="1" ht="25.5">
      <c r="A359" s="341" t="s">
        <v>2149</v>
      </c>
      <c r="B359" s="308" t="s">
        <v>1606</v>
      </c>
      <c r="C359" s="459" t="s">
        <v>1413</v>
      </c>
      <c r="D359" s="455">
        <v>2</v>
      </c>
      <c r="E359" s="465">
        <v>24.3</v>
      </c>
      <c r="F359" s="465">
        <f t="shared" si="96"/>
        <v>48.6</v>
      </c>
      <c r="G359" s="465">
        <v>59.69</v>
      </c>
      <c r="H359" s="456">
        <f t="shared" si="97"/>
        <v>119.38</v>
      </c>
      <c r="I359" s="456">
        <f t="shared" si="98"/>
        <v>167.98</v>
      </c>
      <c r="J359" s="456">
        <f t="shared" si="99"/>
        <v>27.73</v>
      </c>
      <c r="K359" s="457">
        <f t="shared" si="100"/>
        <v>46.58</v>
      </c>
      <c r="L359" s="434">
        <f t="shared" si="101"/>
        <v>214.56</v>
      </c>
      <c r="M359" s="458">
        <f t="shared" si="102"/>
        <v>0.0002</v>
      </c>
      <c r="N359" s="447" t="s">
        <v>135</v>
      </c>
      <c r="O359" s="245">
        <f t="shared" si="95"/>
        <v>7</v>
      </c>
    </row>
    <row r="360" spans="1:15" s="11" customFormat="1" ht="25.5">
      <c r="A360" s="341" t="s">
        <v>2150</v>
      </c>
      <c r="B360" s="308" t="s">
        <v>1607</v>
      </c>
      <c r="C360" s="459" t="s">
        <v>1413</v>
      </c>
      <c r="D360" s="455">
        <v>2</v>
      </c>
      <c r="E360" s="411">
        <v>6.82</v>
      </c>
      <c r="F360" s="411">
        <f t="shared" si="96"/>
        <v>13.64</v>
      </c>
      <c r="G360" s="411">
        <v>7.19</v>
      </c>
      <c r="H360" s="456">
        <f t="shared" si="97"/>
        <v>14.38</v>
      </c>
      <c r="I360" s="456">
        <f t="shared" si="98"/>
        <v>28.02</v>
      </c>
      <c r="J360" s="456">
        <f t="shared" si="99"/>
        <v>27.73</v>
      </c>
      <c r="K360" s="457">
        <f t="shared" si="100"/>
        <v>7.77</v>
      </c>
      <c r="L360" s="434">
        <f t="shared" si="101"/>
        <v>35.79</v>
      </c>
      <c r="M360" s="458">
        <f t="shared" si="102"/>
        <v>0</v>
      </c>
      <c r="N360" s="379" t="s">
        <v>313</v>
      </c>
      <c r="O360" s="245">
        <f t="shared" si="95"/>
        <v>7</v>
      </c>
    </row>
    <row r="361" spans="1:15" s="11" customFormat="1" ht="25.5">
      <c r="A361" s="341" t="s">
        <v>2151</v>
      </c>
      <c r="B361" s="308" t="s">
        <v>1608</v>
      </c>
      <c r="C361" s="459" t="s">
        <v>1413</v>
      </c>
      <c r="D361" s="455">
        <v>2</v>
      </c>
      <c r="E361" s="411">
        <v>6.82</v>
      </c>
      <c r="F361" s="411">
        <f t="shared" si="96"/>
        <v>13.64</v>
      </c>
      <c r="G361" s="411">
        <v>9.51</v>
      </c>
      <c r="H361" s="456">
        <f t="shared" si="97"/>
        <v>19.02</v>
      </c>
      <c r="I361" s="456">
        <f t="shared" si="98"/>
        <v>32.66</v>
      </c>
      <c r="J361" s="456">
        <f t="shared" si="99"/>
        <v>27.73</v>
      </c>
      <c r="K361" s="457">
        <f t="shared" si="100"/>
        <v>9.06</v>
      </c>
      <c r="L361" s="434">
        <f t="shared" si="101"/>
        <v>41.72</v>
      </c>
      <c r="M361" s="458">
        <f t="shared" si="102"/>
        <v>0</v>
      </c>
      <c r="N361" s="379" t="s">
        <v>313</v>
      </c>
      <c r="O361" s="245">
        <f t="shared" si="95"/>
        <v>7</v>
      </c>
    </row>
    <row r="362" spans="1:15" s="11" customFormat="1" ht="14.25">
      <c r="A362" s="470" t="s">
        <v>1860</v>
      </c>
      <c r="B362" s="309" t="s">
        <v>1609</v>
      </c>
      <c r="C362" s="481"/>
      <c r="D362" s="455"/>
      <c r="E362" s="472"/>
      <c r="F362" s="472"/>
      <c r="G362" s="472"/>
      <c r="H362" s="472"/>
      <c r="I362" s="472"/>
      <c r="J362" s="472"/>
      <c r="K362" s="473"/>
      <c r="L362" s="473"/>
      <c r="M362" s="474"/>
      <c r="N362" s="447"/>
      <c r="O362" s="245">
        <f t="shared" si="95"/>
        <v>4</v>
      </c>
    </row>
    <row r="363" spans="1:15" s="11" customFormat="1" ht="38.25">
      <c r="A363" s="482" t="s">
        <v>2036</v>
      </c>
      <c r="B363" s="308" t="s">
        <v>1610</v>
      </c>
      <c r="C363" s="459" t="s">
        <v>1413</v>
      </c>
      <c r="D363" s="455">
        <v>2</v>
      </c>
      <c r="E363" s="465">
        <v>26.86</v>
      </c>
      <c r="F363" s="465">
        <f t="shared" si="96"/>
        <v>53.72</v>
      </c>
      <c r="G363" s="465">
        <v>5850</v>
      </c>
      <c r="H363" s="456">
        <f aca="true" t="shared" si="103" ref="H363:H392">ROUND(D363*G363,2)</f>
        <v>11700</v>
      </c>
      <c r="I363" s="456">
        <f aca="true" t="shared" si="104" ref="I363:I392">(F363+H363)</f>
        <v>11753.72</v>
      </c>
      <c r="J363" s="456">
        <f aca="true" t="shared" si="105" ref="J363:J392">$J$11</f>
        <v>27.73</v>
      </c>
      <c r="K363" s="457">
        <f aca="true" t="shared" si="106" ref="K363:K392">ROUND(J363/100*I363,2)</f>
        <v>3259.31</v>
      </c>
      <c r="L363" s="434">
        <f aca="true" t="shared" si="107" ref="L363:L392">(I363+K363)</f>
        <v>15013.03</v>
      </c>
      <c r="M363" s="458">
        <f aca="true" t="shared" si="108" ref="M363:M392">L363/$C$654</f>
        <v>0.015</v>
      </c>
      <c r="N363" s="379" t="s">
        <v>456</v>
      </c>
      <c r="O363" s="245">
        <f t="shared" si="95"/>
        <v>6</v>
      </c>
    </row>
    <row r="364" spans="1:15" s="11" customFormat="1" ht="25.5">
      <c r="A364" s="482" t="s">
        <v>2152</v>
      </c>
      <c r="B364" s="308" t="s">
        <v>1611</v>
      </c>
      <c r="C364" s="459" t="s">
        <v>1413</v>
      </c>
      <c r="D364" s="455">
        <v>2</v>
      </c>
      <c r="E364" s="483">
        <v>72.78</v>
      </c>
      <c r="F364" s="483">
        <f t="shared" si="96"/>
        <v>145.56</v>
      </c>
      <c r="G364" s="411">
        <v>2350</v>
      </c>
      <c r="H364" s="456">
        <f t="shared" si="103"/>
        <v>4700</v>
      </c>
      <c r="I364" s="456">
        <f t="shared" si="104"/>
        <v>4845.56</v>
      </c>
      <c r="J364" s="456">
        <f t="shared" si="105"/>
        <v>27.73</v>
      </c>
      <c r="K364" s="457">
        <f t="shared" si="106"/>
        <v>1343.67</v>
      </c>
      <c r="L364" s="434">
        <f t="shared" si="107"/>
        <v>6189.23</v>
      </c>
      <c r="M364" s="458">
        <f t="shared" si="108"/>
        <v>0.0062</v>
      </c>
      <c r="N364" s="379" t="s">
        <v>452</v>
      </c>
      <c r="O364" s="245">
        <f t="shared" si="95"/>
        <v>6</v>
      </c>
    </row>
    <row r="365" spans="1:15" s="11" customFormat="1" ht="25.5">
      <c r="A365" s="482" t="s">
        <v>2153</v>
      </c>
      <c r="B365" s="308" t="s">
        <v>1612</v>
      </c>
      <c r="C365" s="459" t="s">
        <v>1413</v>
      </c>
      <c r="D365" s="455">
        <v>2</v>
      </c>
      <c r="E365" s="483">
        <v>51.13</v>
      </c>
      <c r="F365" s="483">
        <f t="shared" si="96"/>
        <v>102.26</v>
      </c>
      <c r="G365" s="411">
        <v>1750</v>
      </c>
      <c r="H365" s="456">
        <f t="shared" si="103"/>
        <v>3500</v>
      </c>
      <c r="I365" s="456">
        <f t="shared" si="104"/>
        <v>3602.26</v>
      </c>
      <c r="J365" s="456">
        <f t="shared" si="105"/>
        <v>27.73</v>
      </c>
      <c r="K365" s="457">
        <f t="shared" si="106"/>
        <v>998.91</v>
      </c>
      <c r="L365" s="434">
        <f t="shared" si="107"/>
        <v>4601.17</v>
      </c>
      <c r="M365" s="458">
        <f t="shared" si="108"/>
        <v>0.0046</v>
      </c>
      <c r="N365" s="379" t="s">
        <v>452</v>
      </c>
      <c r="O365" s="245">
        <f t="shared" si="95"/>
        <v>6</v>
      </c>
    </row>
    <row r="366" spans="1:15" s="11" customFormat="1" ht="25.5">
      <c r="A366" s="482" t="s">
        <v>2154</v>
      </c>
      <c r="B366" s="308" t="s">
        <v>1613</v>
      </c>
      <c r="C366" s="459" t="s">
        <v>1413</v>
      </c>
      <c r="D366" s="455">
        <v>1</v>
      </c>
      <c r="E366" s="483">
        <v>59.65</v>
      </c>
      <c r="F366" s="483">
        <f t="shared" si="96"/>
        <v>59.65</v>
      </c>
      <c r="G366" s="411">
        <v>1780</v>
      </c>
      <c r="H366" s="456">
        <f t="shared" si="103"/>
        <v>1780</v>
      </c>
      <c r="I366" s="456">
        <f t="shared" si="104"/>
        <v>1839.65</v>
      </c>
      <c r="J366" s="456">
        <f t="shared" si="105"/>
        <v>27.73</v>
      </c>
      <c r="K366" s="457">
        <f t="shared" si="106"/>
        <v>510.13</v>
      </c>
      <c r="L366" s="434">
        <f t="shared" si="107"/>
        <v>2349.78</v>
      </c>
      <c r="M366" s="458">
        <f t="shared" si="108"/>
        <v>0.0024</v>
      </c>
      <c r="N366" s="379" t="s">
        <v>455</v>
      </c>
      <c r="O366" s="245">
        <f t="shared" si="95"/>
        <v>6</v>
      </c>
    </row>
    <row r="367" spans="1:15" s="11" customFormat="1" ht="25.5">
      <c r="A367" s="482" t="s">
        <v>2155</v>
      </c>
      <c r="B367" s="308" t="s">
        <v>1614</v>
      </c>
      <c r="C367" s="459" t="s">
        <v>1413</v>
      </c>
      <c r="D367" s="455">
        <v>1</v>
      </c>
      <c r="E367" s="465">
        <v>144.05</v>
      </c>
      <c r="F367" s="465">
        <f t="shared" si="96"/>
        <v>144.05</v>
      </c>
      <c r="G367" s="465">
        <v>1980</v>
      </c>
      <c r="H367" s="456">
        <f t="shared" si="103"/>
        <v>1980</v>
      </c>
      <c r="I367" s="456">
        <f t="shared" si="104"/>
        <v>2124.05</v>
      </c>
      <c r="J367" s="456">
        <f t="shared" si="105"/>
        <v>27.73</v>
      </c>
      <c r="K367" s="457">
        <f t="shared" si="106"/>
        <v>589</v>
      </c>
      <c r="L367" s="434">
        <f t="shared" si="107"/>
        <v>2713.05</v>
      </c>
      <c r="M367" s="458">
        <f t="shared" si="108"/>
        <v>0.0027</v>
      </c>
      <c r="N367" s="447" t="s">
        <v>427</v>
      </c>
      <c r="O367" s="245">
        <f t="shared" si="95"/>
        <v>6</v>
      </c>
    </row>
    <row r="368" spans="1:15" s="11" customFormat="1" ht="25.5">
      <c r="A368" s="482" t="s">
        <v>2156</v>
      </c>
      <c r="B368" s="308" t="s">
        <v>1615</v>
      </c>
      <c r="C368" s="459" t="s">
        <v>1413</v>
      </c>
      <c r="D368" s="455">
        <v>1</v>
      </c>
      <c r="E368" s="483">
        <v>51.13</v>
      </c>
      <c r="F368" s="483">
        <f t="shared" si="96"/>
        <v>51.13</v>
      </c>
      <c r="G368" s="411">
        <v>1750</v>
      </c>
      <c r="H368" s="456">
        <f t="shared" si="103"/>
        <v>1750</v>
      </c>
      <c r="I368" s="456">
        <f t="shared" si="104"/>
        <v>1801.13</v>
      </c>
      <c r="J368" s="456">
        <f t="shared" si="105"/>
        <v>27.73</v>
      </c>
      <c r="K368" s="457">
        <f t="shared" si="106"/>
        <v>499.45</v>
      </c>
      <c r="L368" s="434">
        <f t="shared" si="107"/>
        <v>2300.58</v>
      </c>
      <c r="M368" s="458">
        <f t="shared" si="108"/>
        <v>0.0023</v>
      </c>
      <c r="N368" s="379" t="s">
        <v>315</v>
      </c>
      <c r="O368" s="245">
        <f t="shared" si="95"/>
        <v>6</v>
      </c>
    </row>
    <row r="369" spans="1:15" s="11" customFormat="1" ht="25.5">
      <c r="A369" s="482" t="s">
        <v>2157</v>
      </c>
      <c r="B369" s="308" t="s">
        <v>1616</v>
      </c>
      <c r="C369" s="459" t="s">
        <v>1413</v>
      </c>
      <c r="D369" s="455">
        <v>2</v>
      </c>
      <c r="E369" s="477">
        <v>102.26</v>
      </c>
      <c r="F369" s="477">
        <f t="shared" si="96"/>
        <v>204.52</v>
      </c>
      <c r="G369" s="411">
        <v>1780</v>
      </c>
      <c r="H369" s="456">
        <f t="shared" si="103"/>
        <v>3560</v>
      </c>
      <c r="I369" s="456">
        <f t="shared" si="104"/>
        <v>3764.52</v>
      </c>
      <c r="J369" s="456">
        <f t="shared" si="105"/>
        <v>27.73</v>
      </c>
      <c r="K369" s="457">
        <f t="shared" si="106"/>
        <v>1043.9</v>
      </c>
      <c r="L369" s="434">
        <f t="shared" si="107"/>
        <v>4808.42</v>
      </c>
      <c r="M369" s="458">
        <f t="shared" si="108"/>
        <v>0.0048</v>
      </c>
      <c r="N369" s="379" t="s">
        <v>454</v>
      </c>
      <c r="O369" s="245">
        <f t="shared" si="95"/>
        <v>6</v>
      </c>
    </row>
    <row r="370" spans="1:15" s="11" customFormat="1" ht="25.5">
      <c r="A370" s="482" t="s">
        <v>2158</v>
      </c>
      <c r="B370" s="308" t="s">
        <v>1617</v>
      </c>
      <c r="C370" s="459" t="s">
        <v>1413</v>
      </c>
      <c r="D370" s="455">
        <v>2</v>
      </c>
      <c r="E370" s="477">
        <v>102.26</v>
      </c>
      <c r="F370" s="477">
        <f t="shared" si="96"/>
        <v>204.52</v>
      </c>
      <c r="G370" s="411">
        <v>1980</v>
      </c>
      <c r="H370" s="456">
        <f t="shared" si="103"/>
        <v>3960</v>
      </c>
      <c r="I370" s="456">
        <f t="shared" si="104"/>
        <v>4164.52</v>
      </c>
      <c r="J370" s="456">
        <f t="shared" si="105"/>
        <v>27.73</v>
      </c>
      <c r="K370" s="457">
        <f t="shared" si="106"/>
        <v>1154.82</v>
      </c>
      <c r="L370" s="434">
        <f t="shared" si="107"/>
        <v>5319.34</v>
      </c>
      <c r="M370" s="458">
        <f t="shared" si="108"/>
        <v>0.0053</v>
      </c>
      <c r="N370" s="379" t="s">
        <v>454</v>
      </c>
      <c r="O370" s="245">
        <f t="shared" si="95"/>
        <v>6</v>
      </c>
    </row>
    <row r="371" spans="1:15" s="11" customFormat="1" ht="25.5">
      <c r="A371" s="482" t="s">
        <v>2159</v>
      </c>
      <c r="B371" s="308" t="s">
        <v>1618</v>
      </c>
      <c r="C371" s="459" t="s">
        <v>1413</v>
      </c>
      <c r="D371" s="455">
        <v>2</v>
      </c>
      <c r="E371" s="477">
        <v>102.26</v>
      </c>
      <c r="F371" s="477">
        <f t="shared" si="96"/>
        <v>204.52</v>
      </c>
      <c r="G371" s="411">
        <v>2260</v>
      </c>
      <c r="H371" s="456">
        <f t="shared" si="103"/>
        <v>4520</v>
      </c>
      <c r="I371" s="456">
        <f t="shared" si="104"/>
        <v>4724.52</v>
      </c>
      <c r="J371" s="456">
        <f t="shared" si="105"/>
        <v>27.73</v>
      </c>
      <c r="K371" s="457">
        <f t="shared" si="106"/>
        <v>1310.11</v>
      </c>
      <c r="L371" s="434">
        <f t="shared" si="107"/>
        <v>6034.63</v>
      </c>
      <c r="M371" s="458">
        <f t="shared" si="108"/>
        <v>0.006</v>
      </c>
      <c r="N371" s="379" t="s">
        <v>454</v>
      </c>
      <c r="O371" s="245">
        <f t="shared" si="95"/>
        <v>6</v>
      </c>
    </row>
    <row r="372" spans="1:15" s="11" customFormat="1" ht="25.5">
      <c r="A372" s="482" t="s">
        <v>2160</v>
      </c>
      <c r="B372" s="308" t="s">
        <v>1619</v>
      </c>
      <c r="C372" s="459" t="s">
        <v>1413</v>
      </c>
      <c r="D372" s="455">
        <v>1</v>
      </c>
      <c r="E372" s="477">
        <v>102.26</v>
      </c>
      <c r="F372" s="477">
        <f t="shared" si="96"/>
        <v>102.26</v>
      </c>
      <c r="G372" s="411">
        <v>3000</v>
      </c>
      <c r="H372" s="456">
        <f t="shared" si="103"/>
        <v>3000</v>
      </c>
      <c r="I372" s="456">
        <f t="shared" si="104"/>
        <v>3102.26</v>
      </c>
      <c r="J372" s="456">
        <f t="shared" si="105"/>
        <v>27.73</v>
      </c>
      <c r="K372" s="457">
        <f t="shared" si="106"/>
        <v>860.26</v>
      </c>
      <c r="L372" s="434">
        <f t="shared" si="107"/>
        <v>3962.52</v>
      </c>
      <c r="M372" s="458">
        <f t="shared" si="108"/>
        <v>0.004</v>
      </c>
      <c r="N372" s="379" t="s">
        <v>454</v>
      </c>
      <c r="O372" s="245">
        <f t="shared" si="95"/>
        <v>7</v>
      </c>
    </row>
    <row r="373" spans="1:15" s="11" customFormat="1" ht="25.5">
      <c r="A373" s="482" t="s">
        <v>2161</v>
      </c>
      <c r="B373" s="308" t="s">
        <v>1620</v>
      </c>
      <c r="C373" s="459" t="s">
        <v>1413</v>
      </c>
      <c r="D373" s="455">
        <v>2</v>
      </c>
      <c r="E373" s="465">
        <v>51.54</v>
      </c>
      <c r="F373" s="465">
        <f t="shared" si="96"/>
        <v>103.08</v>
      </c>
      <c r="G373" s="465">
        <v>1200</v>
      </c>
      <c r="H373" s="456">
        <f t="shared" si="103"/>
        <v>2400</v>
      </c>
      <c r="I373" s="456">
        <f t="shared" si="104"/>
        <v>2503.08</v>
      </c>
      <c r="J373" s="456">
        <f t="shared" si="105"/>
        <v>27.73</v>
      </c>
      <c r="K373" s="457">
        <f t="shared" si="106"/>
        <v>694.1</v>
      </c>
      <c r="L373" s="434">
        <f t="shared" si="107"/>
        <v>3197.18</v>
      </c>
      <c r="M373" s="458">
        <f t="shared" si="108"/>
        <v>0.0032</v>
      </c>
      <c r="N373" s="447" t="s">
        <v>453</v>
      </c>
      <c r="O373" s="245">
        <f t="shared" si="95"/>
        <v>7</v>
      </c>
    </row>
    <row r="374" spans="1:15" s="11" customFormat="1" ht="25.5">
      <c r="A374" s="482" t="s">
        <v>2162</v>
      </c>
      <c r="B374" s="308" t="s">
        <v>1621</v>
      </c>
      <c r="C374" s="459" t="s">
        <v>1413</v>
      </c>
      <c r="D374" s="455">
        <v>2</v>
      </c>
      <c r="E374" s="483">
        <v>51.13</v>
      </c>
      <c r="F374" s="483">
        <f t="shared" si="96"/>
        <v>102.26</v>
      </c>
      <c r="G374" s="411">
        <v>1580</v>
      </c>
      <c r="H374" s="456">
        <f t="shared" si="103"/>
        <v>3160</v>
      </c>
      <c r="I374" s="456">
        <f t="shared" si="104"/>
        <v>3262.26</v>
      </c>
      <c r="J374" s="456">
        <f t="shared" si="105"/>
        <v>27.73</v>
      </c>
      <c r="K374" s="457">
        <f t="shared" si="106"/>
        <v>904.62</v>
      </c>
      <c r="L374" s="434">
        <f t="shared" si="107"/>
        <v>4166.88</v>
      </c>
      <c r="M374" s="458">
        <f t="shared" si="108"/>
        <v>0.0042</v>
      </c>
      <c r="N374" s="379" t="s">
        <v>452</v>
      </c>
      <c r="O374" s="245">
        <f t="shared" si="95"/>
        <v>7</v>
      </c>
    </row>
    <row r="375" spans="1:15" s="11" customFormat="1" ht="25.5">
      <c r="A375" s="482" t="s">
        <v>2163</v>
      </c>
      <c r="B375" s="308" t="s">
        <v>1622</v>
      </c>
      <c r="C375" s="459" t="s">
        <v>1413</v>
      </c>
      <c r="D375" s="455">
        <v>1</v>
      </c>
      <c r="E375" s="465">
        <v>232</v>
      </c>
      <c r="F375" s="465">
        <f t="shared" si="96"/>
        <v>232</v>
      </c>
      <c r="G375" s="465">
        <v>2500</v>
      </c>
      <c r="H375" s="456">
        <f t="shared" si="103"/>
        <v>2500</v>
      </c>
      <c r="I375" s="456">
        <f t="shared" si="104"/>
        <v>2732</v>
      </c>
      <c r="J375" s="456">
        <f t="shared" si="105"/>
        <v>27.73</v>
      </c>
      <c r="K375" s="457">
        <f t="shared" si="106"/>
        <v>757.58</v>
      </c>
      <c r="L375" s="434">
        <f t="shared" si="107"/>
        <v>3489.58</v>
      </c>
      <c r="M375" s="458">
        <f t="shared" si="108"/>
        <v>0.0035</v>
      </c>
      <c r="N375" s="447" t="s">
        <v>427</v>
      </c>
      <c r="O375" s="245">
        <f t="shared" si="95"/>
        <v>7</v>
      </c>
    </row>
    <row r="376" spans="1:15" s="11" customFormat="1" ht="25.5">
      <c r="A376" s="482" t="s">
        <v>2164</v>
      </c>
      <c r="B376" s="308" t="s">
        <v>1623</v>
      </c>
      <c r="C376" s="459" t="s">
        <v>1413</v>
      </c>
      <c r="D376" s="455">
        <v>1</v>
      </c>
      <c r="E376" s="465">
        <v>316</v>
      </c>
      <c r="F376" s="465">
        <f t="shared" si="96"/>
        <v>316</v>
      </c>
      <c r="G376" s="465">
        <v>2670</v>
      </c>
      <c r="H376" s="456">
        <f t="shared" si="103"/>
        <v>2670</v>
      </c>
      <c r="I376" s="456">
        <f t="shared" si="104"/>
        <v>2986</v>
      </c>
      <c r="J376" s="456">
        <f t="shared" si="105"/>
        <v>27.73</v>
      </c>
      <c r="K376" s="457">
        <f t="shared" si="106"/>
        <v>828.02</v>
      </c>
      <c r="L376" s="434">
        <f t="shared" si="107"/>
        <v>3814.02</v>
      </c>
      <c r="M376" s="458">
        <f t="shared" si="108"/>
        <v>0.0038</v>
      </c>
      <c r="N376" s="447" t="s">
        <v>427</v>
      </c>
      <c r="O376" s="245">
        <f t="shared" si="95"/>
        <v>7</v>
      </c>
    </row>
    <row r="377" spans="1:15" s="11" customFormat="1" ht="38.25">
      <c r="A377" s="482" t="s">
        <v>2165</v>
      </c>
      <c r="B377" s="308" t="s">
        <v>1624</v>
      </c>
      <c r="C377" s="459" t="s">
        <v>1413</v>
      </c>
      <c r="D377" s="455">
        <v>2</v>
      </c>
      <c r="E377" s="465">
        <v>126</v>
      </c>
      <c r="F377" s="465">
        <f t="shared" si="96"/>
        <v>252</v>
      </c>
      <c r="G377" s="465">
        <v>2800</v>
      </c>
      <c r="H377" s="456">
        <f t="shared" si="103"/>
        <v>5600</v>
      </c>
      <c r="I377" s="456">
        <f t="shared" si="104"/>
        <v>5852</v>
      </c>
      <c r="J377" s="456">
        <f t="shared" si="105"/>
        <v>27.73</v>
      </c>
      <c r="K377" s="457">
        <f t="shared" si="106"/>
        <v>1622.76</v>
      </c>
      <c r="L377" s="434">
        <f t="shared" si="107"/>
        <v>7474.76</v>
      </c>
      <c r="M377" s="458">
        <f t="shared" si="108"/>
        <v>0.0075</v>
      </c>
      <c r="N377" s="447" t="s">
        <v>427</v>
      </c>
      <c r="O377" s="245">
        <f t="shared" si="95"/>
        <v>7</v>
      </c>
    </row>
    <row r="378" spans="1:15" s="11" customFormat="1" ht="38.25">
      <c r="A378" s="482" t="s">
        <v>2166</v>
      </c>
      <c r="B378" s="308" t="s">
        <v>1625</v>
      </c>
      <c r="C378" s="459" t="s">
        <v>1413</v>
      </c>
      <c r="D378" s="455">
        <v>1</v>
      </c>
      <c r="E378" s="465">
        <v>190</v>
      </c>
      <c r="F378" s="465">
        <f t="shared" si="96"/>
        <v>190</v>
      </c>
      <c r="G378" s="465">
        <v>2450</v>
      </c>
      <c r="H378" s="456">
        <f t="shared" si="103"/>
        <v>2450</v>
      </c>
      <c r="I378" s="456">
        <f t="shared" si="104"/>
        <v>2640</v>
      </c>
      <c r="J378" s="456">
        <f t="shared" si="105"/>
        <v>27.73</v>
      </c>
      <c r="K378" s="457">
        <f t="shared" si="106"/>
        <v>732.07</v>
      </c>
      <c r="L378" s="434">
        <f t="shared" si="107"/>
        <v>3372.07</v>
      </c>
      <c r="M378" s="458">
        <f t="shared" si="108"/>
        <v>0.0034</v>
      </c>
      <c r="N378" s="447" t="s">
        <v>427</v>
      </c>
      <c r="O378" s="245">
        <f t="shared" si="95"/>
        <v>7</v>
      </c>
    </row>
    <row r="379" spans="1:15" s="11" customFormat="1" ht="38.25">
      <c r="A379" s="482" t="s">
        <v>2167</v>
      </c>
      <c r="B379" s="310" t="s">
        <v>1626</v>
      </c>
      <c r="C379" s="459" t="s">
        <v>1413</v>
      </c>
      <c r="D379" s="455">
        <v>1</v>
      </c>
      <c r="E379" s="465">
        <v>190</v>
      </c>
      <c r="F379" s="465">
        <f t="shared" si="96"/>
        <v>190</v>
      </c>
      <c r="G379" s="465">
        <v>2450</v>
      </c>
      <c r="H379" s="456">
        <f t="shared" si="103"/>
        <v>2450</v>
      </c>
      <c r="I379" s="456">
        <f t="shared" si="104"/>
        <v>2640</v>
      </c>
      <c r="J379" s="456">
        <f t="shared" si="105"/>
        <v>27.73</v>
      </c>
      <c r="K379" s="457">
        <f t="shared" si="106"/>
        <v>732.07</v>
      </c>
      <c r="L379" s="434">
        <f t="shared" si="107"/>
        <v>3372.07</v>
      </c>
      <c r="M379" s="458">
        <f t="shared" si="108"/>
        <v>0.0034</v>
      </c>
      <c r="N379" s="447" t="s">
        <v>427</v>
      </c>
      <c r="O379" s="245">
        <f t="shared" si="95"/>
        <v>7</v>
      </c>
    </row>
    <row r="380" spans="1:15" s="11" customFormat="1" ht="25.5">
      <c r="A380" s="482" t="s">
        <v>2168</v>
      </c>
      <c r="B380" s="308" t="s">
        <v>1627</v>
      </c>
      <c r="C380" s="459" t="s">
        <v>1413</v>
      </c>
      <c r="D380" s="455">
        <v>1</v>
      </c>
      <c r="E380" s="465">
        <v>118</v>
      </c>
      <c r="F380" s="465">
        <f t="shared" si="96"/>
        <v>118</v>
      </c>
      <c r="G380" s="465">
        <v>1870</v>
      </c>
      <c r="H380" s="456">
        <f t="shared" si="103"/>
        <v>1870</v>
      </c>
      <c r="I380" s="456">
        <f t="shared" si="104"/>
        <v>1988</v>
      </c>
      <c r="J380" s="456">
        <f t="shared" si="105"/>
        <v>27.73</v>
      </c>
      <c r="K380" s="457">
        <f t="shared" si="106"/>
        <v>551.27</v>
      </c>
      <c r="L380" s="434">
        <f t="shared" si="107"/>
        <v>2539.27</v>
      </c>
      <c r="M380" s="458">
        <f t="shared" si="108"/>
        <v>0.0025</v>
      </c>
      <c r="N380" s="447" t="s">
        <v>427</v>
      </c>
      <c r="O380" s="245">
        <f t="shared" si="95"/>
        <v>7</v>
      </c>
    </row>
    <row r="381" spans="1:15" s="11" customFormat="1" ht="25.5">
      <c r="A381" s="482" t="s">
        <v>2169</v>
      </c>
      <c r="B381" s="308" t="s">
        <v>1628</v>
      </c>
      <c r="C381" s="459" t="s">
        <v>1413</v>
      </c>
      <c r="D381" s="455">
        <v>1</v>
      </c>
      <c r="E381" s="465">
        <v>118</v>
      </c>
      <c r="F381" s="465">
        <f t="shared" si="96"/>
        <v>118</v>
      </c>
      <c r="G381" s="465">
        <v>1920</v>
      </c>
      <c r="H381" s="456">
        <f t="shared" si="103"/>
        <v>1920</v>
      </c>
      <c r="I381" s="456">
        <f t="shared" si="104"/>
        <v>2038</v>
      </c>
      <c r="J381" s="456">
        <f t="shared" si="105"/>
        <v>27.73</v>
      </c>
      <c r="K381" s="457">
        <f t="shared" si="106"/>
        <v>565.14</v>
      </c>
      <c r="L381" s="434">
        <f t="shared" si="107"/>
        <v>2603.14</v>
      </c>
      <c r="M381" s="458">
        <f t="shared" si="108"/>
        <v>0.0026</v>
      </c>
      <c r="N381" s="447" t="s">
        <v>427</v>
      </c>
      <c r="O381" s="245">
        <f t="shared" si="95"/>
        <v>7</v>
      </c>
    </row>
    <row r="382" spans="1:15" s="11" customFormat="1" ht="25.5">
      <c r="A382" s="482" t="s">
        <v>2170</v>
      </c>
      <c r="B382" s="308" t="s">
        <v>1629</v>
      </c>
      <c r="C382" s="459" t="s">
        <v>1413</v>
      </c>
      <c r="D382" s="455">
        <v>1</v>
      </c>
      <c r="E382" s="465">
        <v>118</v>
      </c>
      <c r="F382" s="465">
        <f t="shared" si="96"/>
        <v>118</v>
      </c>
      <c r="G382" s="465">
        <v>1980</v>
      </c>
      <c r="H382" s="456">
        <f t="shared" si="103"/>
        <v>1980</v>
      </c>
      <c r="I382" s="456">
        <f t="shared" si="104"/>
        <v>2098</v>
      </c>
      <c r="J382" s="456">
        <f t="shared" si="105"/>
        <v>27.73</v>
      </c>
      <c r="K382" s="457">
        <f t="shared" si="106"/>
        <v>581.78</v>
      </c>
      <c r="L382" s="434">
        <f t="shared" si="107"/>
        <v>2679.78</v>
      </c>
      <c r="M382" s="458">
        <f t="shared" si="108"/>
        <v>0.0027</v>
      </c>
      <c r="N382" s="447" t="s">
        <v>427</v>
      </c>
      <c r="O382" s="245">
        <f t="shared" si="95"/>
        <v>7</v>
      </c>
    </row>
    <row r="383" spans="1:15" s="11" customFormat="1" ht="25.5">
      <c r="A383" s="482" t="s">
        <v>2171</v>
      </c>
      <c r="B383" s="308" t="s">
        <v>1630</v>
      </c>
      <c r="C383" s="459" t="s">
        <v>1413</v>
      </c>
      <c r="D383" s="455">
        <v>1</v>
      </c>
      <c r="E383" s="465">
        <v>118</v>
      </c>
      <c r="F383" s="465">
        <f t="shared" si="96"/>
        <v>118</v>
      </c>
      <c r="G383" s="465">
        <v>1950</v>
      </c>
      <c r="H383" s="456">
        <f t="shared" si="103"/>
        <v>1950</v>
      </c>
      <c r="I383" s="456">
        <f t="shared" si="104"/>
        <v>2068</v>
      </c>
      <c r="J383" s="456">
        <f t="shared" si="105"/>
        <v>27.73</v>
      </c>
      <c r="K383" s="457">
        <f t="shared" si="106"/>
        <v>573.46</v>
      </c>
      <c r="L383" s="434">
        <f t="shared" si="107"/>
        <v>2641.46</v>
      </c>
      <c r="M383" s="458">
        <f t="shared" si="108"/>
        <v>0.0026</v>
      </c>
      <c r="N383" s="447" t="s">
        <v>427</v>
      </c>
      <c r="O383" s="245">
        <f t="shared" si="95"/>
        <v>7</v>
      </c>
    </row>
    <row r="384" spans="1:15" s="11" customFormat="1" ht="25.5">
      <c r="A384" s="482" t="s">
        <v>2172</v>
      </c>
      <c r="B384" s="308" t="s">
        <v>1631</v>
      </c>
      <c r="C384" s="459" t="s">
        <v>1413</v>
      </c>
      <c r="D384" s="455">
        <v>1</v>
      </c>
      <c r="E384" s="465">
        <v>118</v>
      </c>
      <c r="F384" s="465">
        <f t="shared" si="96"/>
        <v>118</v>
      </c>
      <c r="G384" s="465">
        <v>1990</v>
      </c>
      <c r="H384" s="456">
        <f t="shared" si="103"/>
        <v>1990</v>
      </c>
      <c r="I384" s="456">
        <f t="shared" si="104"/>
        <v>2108</v>
      </c>
      <c r="J384" s="456">
        <f t="shared" si="105"/>
        <v>27.73</v>
      </c>
      <c r="K384" s="457">
        <f t="shared" si="106"/>
        <v>584.55</v>
      </c>
      <c r="L384" s="434">
        <f t="shared" si="107"/>
        <v>2692.55</v>
      </c>
      <c r="M384" s="458">
        <f t="shared" si="108"/>
        <v>0.0027</v>
      </c>
      <c r="N384" s="447" t="s">
        <v>427</v>
      </c>
      <c r="O384" s="245">
        <f t="shared" si="95"/>
        <v>7</v>
      </c>
    </row>
    <row r="385" spans="1:15" s="11" customFormat="1" ht="25.5">
      <c r="A385" s="482" t="s">
        <v>2173</v>
      </c>
      <c r="B385" s="308" t="s">
        <v>1632</v>
      </c>
      <c r="C385" s="459" t="s">
        <v>1413</v>
      </c>
      <c r="D385" s="455">
        <v>1</v>
      </c>
      <c r="E385" s="465">
        <v>118</v>
      </c>
      <c r="F385" s="465">
        <f t="shared" si="96"/>
        <v>118</v>
      </c>
      <c r="G385" s="465">
        <v>1990</v>
      </c>
      <c r="H385" s="456">
        <f t="shared" si="103"/>
        <v>1990</v>
      </c>
      <c r="I385" s="456">
        <f t="shared" si="104"/>
        <v>2108</v>
      </c>
      <c r="J385" s="456">
        <f t="shared" si="105"/>
        <v>27.73</v>
      </c>
      <c r="K385" s="457">
        <f t="shared" si="106"/>
        <v>584.55</v>
      </c>
      <c r="L385" s="434">
        <f t="shared" si="107"/>
        <v>2692.55</v>
      </c>
      <c r="M385" s="458">
        <f t="shared" si="108"/>
        <v>0.0027</v>
      </c>
      <c r="N385" s="447" t="s">
        <v>427</v>
      </c>
      <c r="O385" s="245">
        <f t="shared" si="95"/>
        <v>7</v>
      </c>
    </row>
    <row r="386" spans="1:15" s="11" customFormat="1" ht="25.5">
      <c r="A386" s="482" t="s">
        <v>2174</v>
      </c>
      <c r="B386" s="365" t="s">
        <v>107</v>
      </c>
      <c r="C386" s="459" t="s">
        <v>1413</v>
      </c>
      <c r="D386" s="455">
        <v>1</v>
      </c>
      <c r="E386" s="465">
        <v>114</v>
      </c>
      <c r="F386" s="465">
        <f t="shared" si="96"/>
        <v>114</v>
      </c>
      <c r="G386" s="465">
        <v>800</v>
      </c>
      <c r="H386" s="456">
        <f t="shared" si="103"/>
        <v>800</v>
      </c>
      <c r="I386" s="456">
        <f t="shared" si="104"/>
        <v>914</v>
      </c>
      <c r="J386" s="456">
        <f t="shared" si="105"/>
        <v>27.73</v>
      </c>
      <c r="K386" s="457">
        <f t="shared" si="106"/>
        <v>253.45</v>
      </c>
      <c r="L386" s="434">
        <f t="shared" si="107"/>
        <v>1167.45</v>
      </c>
      <c r="M386" s="458">
        <f t="shared" si="108"/>
        <v>0.0012</v>
      </c>
      <c r="N386" s="447" t="s">
        <v>427</v>
      </c>
      <c r="O386" s="245">
        <f t="shared" si="95"/>
        <v>7</v>
      </c>
    </row>
    <row r="387" spans="1:15" s="11" customFormat="1" ht="25.5">
      <c r="A387" s="482" t="s">
        <v>2175</v>
      </c>
      <c r="B387" s="308" t="s">
        <v>1634</v>
      </c>
      <c r="C387" s="459" t="s">
        <v>1413</v>
      </c>
      <c r="D387" s="455">
        <v>3</v>
      </c>
      <c r="E387" s="465">
        <v>67</v>
      </c>
      <c r="F387" s="465">
        <f t="shared" si="96"/>
        <v>201</v>
      </c>
      <c r="G387" s="465">
        <v>450</v>
      </c>
      <c r="H387" s="456">
        <f t="shared" si="103"/>
        <v>1350</v>
      </c>
      <c r="I387" s="456">
        <f t="shared" si="104"/>
        <v>1551</v>
      </c>
      <c r="J387" s="456">
        <f t="shared" si="105"/>
        <v>27.73</v>
      </c>
      <c r="K387" s="457">
        <f t="shared" si="106"/>
        <v>430.09</v>
      </c>
      <c r="L387" s="434">
        <f t="shared" si="107"/>
        <v>1981.09</v>
      </c>
      <c r="M387" s="458">
        <f t="shared" si="108"/>
        <v>0.002</v>
      </c>
      <c r="N387" s="447" t="s">
        <v>427</v>
      </c>
      <c r="O387" s="245">
        <f t="shared" si="95"/>
        <v>7</v>
      </c>
    </row>
    <row r="388" spans="1:15" s="11" customFormat="1" ht="25.5">
      <c r="A388" s="482" t="s">
        <v>2176</v>
      </c>
      <c r="B388" s="308" t="s">
        <v>1635</v>
      </c>
      <c r="C388" s="459" t="s">
        <v>1413</v>
      </c>
      <c r="D388" s="455">
        <v>2</v>
      </c>
      <c r="E388" s="465">
        <v>42</v>
      </c>
      <c r="F388" s="465">
        <f t="shared" si="96"/>
        <v>84</v>
      </c>
      <c r="G388" s="465">
        <v>350</v>
      </c>
      <c r="H388" s="456">
        <f t="shared" si="103"/>
        <v>700</v>
      </c>
      <c r="I388" s="456">
        <f t="shared" si="104"/>
        <v>784</v>
      </c>
      <c r="J388" s="456">
        <f t="shared" si="105"/>
        <v>27.73</v>
      </c>
      <c r="K388" s="457">
        <f t="shared" si="106"/>
        <v>217.4</v>
      </c>
      <c r="L388" s="434">
        <f t="shared" si="107"/>
        <v>1001.4</v>
      </c>
      <c r="M388" s="458">
        <f t="shared" si="108"/>
        <v>0.001</v>
      </c>
      <c r="N388" s="447" t="s">
        <v>427</v>
      </c>
      <c r="O388" s="245">
        <f t="shared" si="95"/>
        <v>7</v>
      </c>
    </row>
    <row r="389" spans="1:15" s="11" customFormat="1" ht="25.5">
      <c r="A389" s="482" t="s">
        <v>2177</v>
      </c>
      <c r="B389" s="308" t="s">
        <v>10</v>
      </c>
      <c r="C389" s="459" t="s">
        <v>1413</v>
      </c>
      <c r="D389" s="455">
        <v>6</v>
      </c>
      <c r="E389" s="465">
        <v>52</v>
      </c>
      <c r="F389" s="465">
        <f t="shared" si="96"/>
        <v>312</v>
      </c>
      <c r="G389" s="465">
        <v>420</v>
      </c>
      <c r="H389" s="456">
        <f t="shared" si="103"/>
        <v>2520</v>
      </c>
      <c r="I389" s="456">
        <f t="shared" si="104"/>
        <v>2832</v>
      </c>
      <c r="J389" s="456">
        <f t="shared" si="105"/>
        <v>27.73</v>
      </c>
      <c r="K389" s="457">
        <f t="shared" si="106"/>
        <v>785.31</v>
      </c>
      <c r="L389" s="434">
        <f t="shared" si="107"/>
        <v>3617.31</v>
      </c>
      <c r="M389" s="458">
        <f t="shared" si="108"/>
        <v>0.0036</v>
      </c>
      <c r="N389" s="447" t="s">
        <v>427</v>
      </c>
      <c r="O389" s="245">
        <f t="shared" si="95"/>
        <v>7</v>
      </c>
    </row>
    <row r="390" spans="1:15" s="11" customFormat="1" ht="25.5">
      <c r="A390" s="482" t="s">
        <v>2178</v>
      </c>
      <c r="B390" s="308" t="s">
        <v>1636</v>
      </c>
      <c r="C390" s="459" t="s">
        <v>1413</v>
      </c>
      <c r="D390" s="455">
        <v>5</v>
      </c>
      <c r="E390" s="465">
        <v>46.09</v>
      </c>
      <c r="F390" s="465">
        <f t="shared" si="96"/>
        <v>230.45</v>
      </c>
      <c r="G390" s="465">
        <v>480</v>
      </c>
      <c r="H390" s="456">
        <f t="shared" si="103"/>
        <v>2400</v>
      </c>
      <c r="I390" s="456">
        <f t="shared" si="104"/>
        <v>2630.45</v>
      </c>
      <c r="J390" s="456">
        <f t="shared" si="105"/>
        <v>27.73</v>
      </c>
      <c r="K390" s="457">
        <f t="shared" si="106"/>
        <v>729.42</v>
      </c>
      <c r="L390" s="434">
        <f t="shared" si="107"/>
        <v>3359.87</v>
      </c>
      <c r="M390" s="458">
        <f t="shared" si="108"/>
        <v>0.0034</v>
      </c>
      <c r="N390" s="447" t="s">
        <v>406</v>
      </c>
      <c r="O390" s="245">
        <f t="shared" si="95"/>
        <v>7</v>
      </c>
    </row>
    <row r="391" spans="1:15" s="11" customFormat="1" ht="25.5">
      <c r="A391" s="482" t="s">
        <v>805</v>
      </c>
      <c r="B391" s="308" t="s">
        <v>1637</v>
      </c>
      <c r="C391" s="459" t="s">
        <v>1413</v>
      </c>
      <c r="D391" s="455">
        <v>2</v>
      </c>
      <c r="E391" s="465">
        <v>59.87</v>
      </c>
      <c r="F391" s="465">
        <f t="shared" si="96"/>
        <v>119.74</v>
      </c>
      <c r="G391" s="465">
        <v>550</v>
      </c>
      <c r="H391" s="456">
        <f t="shared" si="103"/>
        <v>1100</v>
      </c>
      <c r="I391" s="456">
        <f t="shared" si="104"/>
        <v>1219.74</v>
      </c>
      <c r="J391" s="456">
        <f t="shared" si="105"/>
        <v>27.73</v>
      </c>
      <c r="K391" s="457">
        <f t="shared" si="106"/>
        <v>338.23</v>
      </c>
      <c r="L391" s="434">
        <f t="shared" si="107"/>
        <v>1557.97</v>
      </c>
      <c r="M391" s="458">
        <f t="shared" si="108"/>
        <v>0.0016</v>
      </c>
      <c r="N391" s="447" t="s">
        <v>405</v>
      </c>
      <c r="O391" s="245">
        <f aca="true" t="shared" si="109" ref="O391:O454">LEN(A391)</f>
        <v>7</v>
      </c>
    </row>
    <row r="392" spans="1:15" s="11" customFormat="1" ht="25.5">
      <c r="A392" s="482" t="s">
        <v>11</v>
      </c>
      <c r="B392" s="308" t="s">
        <v>806</v>
      </c>
      <c r="C392" s="459" t="s">
        <v>1399</v>
      </c>
      <c r="D392" s="455">
        <v>2</v>
      </c>
      <c r="E392" s="465">
        <v>288.1</v>
      </c>
      <c r="F392" s="465">
        <f t="shared" si="96"/>
        <v>576.2</v>
      </c>
      <c r="G392" s="465">
        <v>576.2</v>
      </c>
      <c r="H392" s="456">
        <f t="shared" si="103"/>
        <v>1152.4</v>
      </c>
      <c r="I392" s="456">
        <f t="shared" si="104"/>
        <v>1728.6</v>
      </c>
      <c r="J392" s="456">
        <f t="shared" si="105"/>
        <v>27.73</v>
      </c>
      <c r="K392" s="457">
        <f t="shared" si="106"/>
        <v>479.34</v>
      </c>
      <c r="L392" s="434">
        <f t="shared" si="107"/>
        <v>2207.94</v>
      </c>
      <c r="M392" s="458">
        <f t="shared" si="108"/>
        <v>0.0022</v>
      </c>
      <c r="N392" s="447" t="s">
        <v>427</v>
      </c>
      <c r="O392" s="245">
        <f t="shared" si="109"/>
        <v>7</v>
      </c>
    </row>
    <row r="393" spans="1:15" s="11" customFormat="1" ht="14.25">
      <c r="A393" s="470" t="s">
        <v>1861</v>
      </c>
      <c r="B393" s="309" t="s">
        <v>1638</v>
      </c>
      <c r="C393" s="459"/>
      <c r="D393" s="455"/>
      <c r="E393" s="472"/>
      <c r="F393" s="472"/>
      <c r="G393" s="472"/>
      <c r="H393" s="472"/>
      <c r="I393" s="472"/>
      <c r="J393" s="472"/>
      <c r="K393" s="473"/>
      <c r="L393" s="473"/>
      <c r="M393" s="474"/>
      <c r="N393" s="447"/>
      <c r="O393" s="245">
        <f t="shared" si="109"/>
        <v>4</v>
      </c>
    </row>
    <row r="394" spans="1:15" s="11" customFormat="1" ht="14.25">
      <c r="A394" s="482" t="s">
        <v>2037</v>
      </c>
      <c r="B394" s="308" t="s">
        <v>12</v>
      </c>
      <c r="C394" s="459" t="s">
        <v>1398</v>
      </c>
      <c r="D394" s="455">
        <v>40</v>
      </c>
      <c r="E394" s="465">
        <v>8.52</v>
      </c>
      <c r="F394" s="465">
        <f t="shared" si="96"/>
        <v>340.8</v>
      </c>
      <c r="G394" s="465">
        <v>20.98</v>
      </c>
      <c r="H394" s="456">
        <f aca="true" t="shared" si="110" ref="H394:H440">ROUND(D394*G394,2)</f>
        <v>839.2</v>
      </c>
      <c r="I394" s="456">
        <f aca="true" t="shared" si="111" ref="I394:I440">(F394+H394)</f>
        <v>1180</v>
      </c>
      <c r="J394" s="456">
        <f aca="true" t="shared" si="112" ref="J394:J440">$J$11</f>
        <v>27.73</v>
      </c>
      <c r="K394" s="457">
        <f aca="true" t="shared" si="113" ref="K394:K440">ROUND(J394/100*I394,2)</f>
        <v>327.21</v>
      </c>
      <c r="L394" s="434">
        <f aca="true" t="shared" si="114" ref="L394:L440">(I394+K394)</f>
        <v>1507.21</v>
      </c>
      <c r="M394" s="458">
        <f aca="true" t="shared" si="115" ref="M394:M440">L394/$C$654</f>
        <v>0.0015</v>
      </c>
      <c r="N394" s="447" t="s">
        <v>355</v>
      </c>
      <c r="O394" s="245">
        <f t="shared" si="109"/>
        <v>6</v>
      </c>
    </row>
    <row r="395" spans="1:15" s="11" customFormat="1" ht="14.25">
      <c r="A395" s="482" t="s">
        <v>2179</v>
      </c>
      <c r="B395" s="308" t="s">
        <v>1639</v>
      </c>
      <c r="C395" s="459" t="s">
        <v>1398</v>
      </c>
      <c r="D395" s="455">
        <v>30</v>
      </c>
      <c r="E395" s="465">
        <v>8.52</v>
      </c>
      <c r="F395" s="465">
        <f t="shared" si="96"/>
        <v>255.6</v>
      </c>
      <c r="G395" s="465">
        <v>10.4</v>
      </c>
      <c r="H395" s="456">
        <f t="shared" si="110"/>
        <v>312</v>
      </c>
      <c r="I395" s="456">
        <f t="shared" si="111"/>
        <v>567.6</v>
      </c>
      <c r="J395" s="456">
        <f t="shared" si="112"/>
        <v>27.73</v>
      </c>
      <c r="K395" s="457">
        <f t="shared" si="113"/>
        <v>157.4</v>
      </c>
      <c r="L395" s="434">
        <f t="shared" si="114"/>
        <v>725</v>
      </c>
      <c r="M395" s="458">
        <f t="shared" si="115"/>
        <v>0.0007</v>
      </c>
      <c r="N395" s="447" t="s">
        <v>355</v>
      </c>
      <c r="O395" s="245">
        <f t="shared" si="109"/>
        <v>6</v>
      </c>
    </row>
    <row r="396" spans="1:15" s="11" customFormat="1" ht="14.25">
      <c r="A396" s="482" t="s">
        <v>2180</v>
      </c>
      <c r="B396" s="308" t="s">
        <v>1640</v>
      </c>
      <c r="C396" s="459" t="s">
        <v>1398</v>
      </c>
      <c r="D396" s="455">
        <v>30</v>
      </c>
      <c r="E396" s="465">
        <v>8.52</v>
      </c>
      <c r="F396" s="465">
        <f t="shared" si="96"/>
        <v>255.6</v>
      </c>
      <c r="G396" s="465">
        <v>9.1</v>
      </c>
      <c r="H396" s="456">
        <f t="shared" si="110"/>
        <v>273</v>
      </c>
      <c r="I396" s="456">
        <f t="shared" si="111"/>
        <v>528.6</v>
      </c>
      <c r="J396" s="456">
        <f t="shared" si="112"/>
        <v>27.73</v>
      </c>
      <c r="K396" s="457">
        <f t="shared" si="113"/>
        <v>146.58</v>
      </c>
      <c r="L396" s="434">
        <f t="shared" si="114"/>
        <v>675.18</v>
      </c>
      <c r="M396" s="458">
        <f t="shared" si="115"/>
        <v>0.0007</v>
      </c>
      <c r="N396" s="447" t="s">
        <v>355</v>
      </c>
      <c r="O396" s="245">
        <f t="shared" si="109"/>
        <v>6</v>
      </c>
    </row>
    <row r="397" spans="1:15" s="11" customFormat="1" ht="14.25">
      <c r="A397" s="482" t="s">
        <v>2181</v>
      </c>
      <c r="B397" s="308" t="s">
        <v>1641</v>
      </c>
      <c r="C397" s="459" t="s">
        <v>1398</v>
      </c>
      <c r="D397" s="455">
        <v>30</v>
      </c>
      <c r="E397" s="465">
        <v>8.52</v>
      </c>
      <c r="F397" s="465">
        <f t="shared" si="96"/>
        <v>255.6</v>
      </c>
      <c r="G397" s="465">
        <v>8.79</v>
      </c>
      <c r="H397" s="456">
        <f t="shared" si="110"/>
        <v>263.7</v>
      </c>
      <c r="I397" s="456">
        <f t="shared" si="111"/>
        <v>519.3</v>
      </c>
      <c r="J397" s="456">
        <f t="shared" si="112"/>
        <v>27.73</v>
      </c>
      <c r="K397" s="457">
        <f t="shared" si="113"/>
        <v>144</v>
      </c>
      <c r="L397" s="434">
        <f t="shared" si="114"/>
        <v>663.3</v>
      </c>
      <c r="M397" s="458">
        <f t="shared" si="115"/>
        <v>0.0007</v>
      </c>
      <c r="N397" s="447" t="s">
        <v>355</v>
      </c>
      <c r="O397" s="245">
        <f t="shared" si="109"/>
        <v>6</v>
      </c>
    </row>
    <row r="398" spans="1:15" s="11" customFormat="1" ht="14.25">
      <c r="A398" s="482" t="s">
        <v>2182</v>
      </c>
      <c r="B398" s="308" t="s">
        <v>1642</v>
      </c>
      <c r="C398" s="459" t="s">
        <v>1398</v>
      </c>
      <c r="D398" s="455">
        <v>20</v>
      </c>
      <c r="E398" s="465">
        <v>8.52</v>
      </c>
      <c r="F398" s="465">
        <f aca="true" t="shared" si="116" ref="F398:F461">ROUND(D398*E398,2)</f>
        <v>170.4</v>
      </c>
      <c r="G398" s="465">
        <v>12.99</v>
      </c>
      <c r="H398" s="456">
        <f t="shared" si="110"/>
        <v>259.8</v>
      </c>
      <c r="I398" s="456">
        <f t="shared" si="111"/>
        <v>430.2</v>
      </c>
      <c r="J398" s="456">
        <f t="shared" si="112"/>
        <v>27.73</v>
      </c>
      <c r="K398" s="457">
        <f t="shared" si="113"/>
        <v>119.29</v>
      </c>
      <c r="L398" s="434">
        <f t="shared" si="114"/>
        <v>549.49</v>
      </c>
      <c r="M398" s="458">
        <f t="shared" si="115"/>
        <v>0.0006</v>
      </c>
      <c r="N398" s="447" t="s">
        <v>355</v>
      </c>
      <c r="O398" s="245">
        <f t="shared" si="109"/>
        <v>6</v>
      </c>
    </row>
    <row r="399" spans="1:15" s="11" customFormat="1" ht="14.25">
      <c r="A399" s="482" t="s">
        <v>2183</v>
      </c>
      <c r="B399" s="308" t="s">
        <v>1643</v>
      </c>
      <c r="C399" s="459" t="s">
        <v>1398</v>
      </c>
      <c r="D399" s="455">
        <v>20</v>
      </c>
      <c r="E399" s="465">
        <v>8.52</v>
      </c>
      <c r="F399" s="465">
        <f t="shared" si="116"/>
        <v>170.4</v>
      </c>
      <c r="G399" s="465">
        <v>12.99</v>
      </c>
      <c r="H399" s="456">
        <f t="shared" si="110"/>
        <v>259.8</v>
      </c>
      <c r="I399" s="456">
        <f t="shared" si="111"/>
        <v>430.2</v>
      </c>
      <c r="J399" s="456">
        <f t="shared" si="112"/>
        <v>27.73</v>
      </c>
      <c r="K399" s="457">
        <f t="shared" si="113"/>
        <v>119.29</v>
      </c>
      <c r="L399" s="434">
        <f t="shared" si="114"/>
        <v>549.49</v>
      </c>
      <c r="M399" s="458">
        <f t="shared" si="115"/>
        <v>0.0006</v>
      </c>
      <c r="N399" s="447" t="s">
        <v>355</v>
      </c>
      <c r="O399" s="245">
        <f t="shared" si="109"/>
        <v>6</v>
      </c>
    </row>
    <row r="400" spans="1:15" s="11" customFormat="1" ht="14.25">
      <c r="A400" s="482" t="s">
        <v>2184</v>
      </c>
      <c r="B400" s="308" t="s">
        <v>1644</v>
      </c>
      <c r="C400" s="459" t="s">
        <v>1398</v>
      </c>
      <c r="D400" s="455">
        <v>30</v>
      </c>
      <c r="E400" s="465">
        <v>8.52</v>
      </c>
      <c r="F400" s="465">
        <f t="shared" si="116"/>
        <v>255.6</v>
      </c>
      <c r="G400" s="465">
        <v>5.33</v>
      </c>
      <c r="H400" s="456">
        <f t="shared" si="110"/>
        <v>159.9</v>
      </c>
      <c r="I400" s="456">
        <f t="shared" si="111"/>
        <v>415.5</v>
      </c>
      <c r="J400" s="456">
        <f t="shared" si="112"/>
        <v>27.73</v>
      </c>
      <c r="K400" s="457">
        <f t="shared" si="113"/>
        <v>115.22</v>
      </c>
      <c r="L400" s="434">
        <f t="shared" si="114"/>
        <v>530.72</v>
      </c>
      <c r="M400" s="458">
        <f t="shared" si="115"/>
        <v>0.0005</v>
      </c>
      <c r="N400" s="447" t="s">
        <v>355</v>
      </c>
      <c r="O400" s="245">
        <f t="shared" si="109"/>
        <v>6</v>
      </c>
    </row>
    <row r="401" spans="1:15" s="11" customFormat="1" ht="14.25">
      <c r="A401" s="482" t="s">
        <v>2185</v>
      </c>
      <c r="B401" s="308" t="s">
        <v>1645</v>
      </c>
      <c r="C401" s="459" t="s">
        <v>1646</v>
      </c>
      <c r="D401" s="455">
        <v>40</v>
      </c>
      <c r="E401" s="465">
        <v>8.52</v>
      </c>
      <c r="F401" s="465">
        <f t="shared" si="116"/>
        <v>340.8</v>
      </c>
      <c r="G401" s="465">
        <v>9.84</v>
      </c>
      <c r="H401" s="456">
        <f t="shared" si="110"/>
        <v>393.6</v>
      </c>
      <c r="I401" s="456">
        <f t="shared" si="111"/>
        <v>734.4</v>
      </c>
      <c r="J401" s="456">
        <f t="shared" si="112"/>
        <v>27.73</v>
      </c>
      <c r="K401" s="457">
        <f t="shared" si="113"/>
        <v>203.65</v>
      </c>
      <c r="L401" s="434">
        <f t="shared" si="114"/>
        <v>938.05</v>
      </c>
      <c r="M401" s="458">
        <f t="shared" si="115"/>
        <v>0.0009</v>
      </c>
      <c r="N401" s="447" t="s">
        <v>349</v>
      </c>
      <c r="O401" s="245">
        <f t="shared" si="109"/>
        <v>6</v>
      </c>
    </row>
    <row r="402" spans="1:15" s="11" customFormat="1" ht="14.25">
      <c r="A402" s="482" t="s">
        <v>2186</v>
      </c>
      <c r="B402" s="308" t="s">
        <v>1647</v>
      </c>
      <c r="C402" s="459" t="s">
        <v>1646</v>
      </c>
      <c r="D402" s="455">
        <v>40</v>
      </c>
      <c r="E402" s="465">
        <v>8.52</v>
      </c>
      <c r="F402" s="465">
        <f t="shared" si="116"/>
        <v>340.8</v>
      </c>
      <c r="G402" s="465">
        <v>11.57</v>
      </c>
      <c r="H402" s="456">
        <f t="shared" si="110"/>
        <v>462.8</v>
      </c>
      <c r="I402" s="456">
        <f t="shared" si="111"/>
        <v>803.6</v>
      </c>
      <c r="J402" s="456">
        <f t="shared" si="112"/>
        <v>27.73</v>
      </c>
      <c r="K402" s="457">
        <f t="shared" si="113"/>
        <v>222.84</v>
      </c>
      <c r="L402" s="434">
        <f t="shared" si="114"/>
        <v>1026.44</v>
      </c>
      <c r="M402" s="458">
        <f t="shared" si="115"/>
        <v>0.001</v>
      </c>
      <c r="N402" s="447" t="s">
        <v>350</v>
      </c>
      <c r="O402" s="245">
        <f t="shared" si="109"/>
        <v>6</v>
      </c>
    </row>
    <row r="403" spans="1:15" s="11" customFormat="1" ht="25.5">
      <c r="A403" s="482" t="s">
        <v>2187</v>
      </c>
      <c r="B403" s="308" t="s">
        <v>1648</v>
      </c>
      <c r="C403" s="459" t="s">
        <v>1646</v>
      </c>
      <c r="D403" s="455">
        <v>12</v>
      </c>
      <c r="E403" s="465">
        <v>12.78</v>
      </c>
      <c r="F403" s="465">
        <f t="shared" si="116"/>
        <v>153.36</v>
      </c>
      <c r="G403" s="465">
        <v>23.77</v>
      </c>
      <c r="H403" s="456">
        <f t="shared" si="110"/>
        <v>285.24</v>
      </c>
      <c r="I403" s="456">
        <f t="shared" si="111"/>
        <v>438.6</v>
      </c>
      <c r="J403" s="456">
        <f t="shared" si="112"/>
        <v>27.73</v>
      </c>
      <c r="K403" s="457">
        <f t="shared" si="113"/>
        <v>121.62</v>
      </c>
      <c r="L403" s="434">
        <f t="shared" si="114"/>
        <v>560.22</v>
      </c>
      <c r="M403" s="458">
        <f t="shared" si="115"/>
        <v>0.0006</v>
      </c>
      <c r="N403" s="447" t="s">
        <v>351</v>
      </c>
      <c r="O403" s="245">
        <f t="shared" si="109"/>
        <v>7</v>
      </c>
    </row>
    <row r="404" spans="1:15" s="11" customFormat="1" ht="25.5">
      <c r="A404" s="482" t="s">
        <v>2188</v>
      </c>
      <c r="B404" s="308" t="s">
        <v>1649</v>
      </c>
      <c r="C404" s="459" t="s">
        <v>1646</v>
      </c>
      <c r="D404" s="455">
        <v>20</v>
      </c>
      <c r="E404" s="465">
        <v>12.78</v>
      </c>
      <c r="F404" s="465">
        <f t="shared" si="116"/>
        <v>255.6</v>
      </c>
      <c r="G404" s="465">
        <v>23.77</v>
      </c>
      <c r="H404" s="456">
        <f t="shared" si="110"/>
        <v>475.4</v>
      </c>
      <c r="I404" s="456">
        <f t="shared" si="111"/>
        <v>731</v>
      </c>
      <c r="J404" s="456">
        <f t="shared" si="112"/>
        <v>27.73</v>
      </c>
      <c r="K404" s="457">
        <f t="shared" si="113"/>
        <v>202.71</v>
      </c>
      <c r="L404" s="434">
        <f t="shared" si="114"/>
        <v>933.71</v>
      </c>
      <c r="M404" s="458">
        <f t="shared" si="115"/>
        <v>0.0009</v>
      </c>
      <c r="N404" s="447" t="s">
        <v>351</v>
      </c>
      <c r="O404" s="245">
        <f t="shared" si="109"/>
        <v>7</v>
      </c>
    </row>
    <row r="405" spans="1:15" s="11" customFormat="1" ht="25.5">
      <c r="A405" s="482" t="s">
        <v>2189</v>
      </c>
      <c r="B405" s="308" t="s">
        <v>1650</v>
      </c>
      <c r="C405" s="459" t="s">
        <v>1398</v>
      </c>
      <c r="D405" s="455">
        <v>20</v>
      </c>
      <c r="E405" s="465">
        <v>7.68</v>
      </c>
      <c r="F405" s="465">
        <f t="shared" si="116"/>
        <v>153.6</v>
      </c>
      <c r="G405" s="465">
        <v>25.93</v>
      </c>
      <c r="H405" s="456">
        <f t="shared" si="110"/>
        <v>518.6</v>
      </c>
      <c r="I405" s="456">
        <f t="shared" si="111"/>
        <v>672.2</v>
      </c>
      <c r="J405" s="456">
        <f t="shared" si="112"/>
        <v>27.73</v>
      </c>
      <c r="K405" s="457">
        <f t="shared" si="113"/>
        <v>186.4</v>
      </c>
      <c r="L405" s="434">
        <f t="shared" si="114"/>
        <v>858.6</v>
      </c>
      <c r="M405" s="458">
        <f t="shared" si="115"/>
        <v>0.0009</v>
      </c>
      <c r="N405" s="447" t="s">
        <v>355</v>
      </c>
      <c r="O405" s="245">
        <f t="shared" si="109"/>
        <v>7</v>
      </c>
    </row>
    <row r="406" spans="1:15" s="11" customFormat="1" ht="25.5">
      <c r="A406" s="482" t="s">
        <v>2190</v>
      </c>
      <c r="B406" s="308" t="s">
        <v>1651</v>
      </c>
      <c r="C406" s="459" t="s">
        <v>1398</v>
      </c>
      <c r="D406" s="455">
        <v>12</v>
      </c>
      <c r="E406" s="465">
        <v>7.68</v>
      </c>
      <c r="F406" s="465">
        <f t="shared" si="116"/>
        <v>92.16</v>
      </c>
      <c r="G406" s="465">
        <v>34.57</v>
      </c>
      <c r="H406" s="456">
        <f t="shared" si="110"/>
        <v>414.84</v>
      </c>
      <c r="I406" s="456">
        <f t="shared" si="111"/>
        <v>507</v>
      </c>
      <c r="J406" s="456">
        <f t="shared" si="112"/>
        <v>27.73</v>
      </c>
      <c r="K406" s="457">
        <f t="shared" si="113"/>
        <v>140.59</v>
      </c>
      <c r="L406" s="434">
        <f t="shared" si="114"/>
        <v>647.59</v>
      </c>
      <c r="M406" s="458">
        <f t="shared" si="115"/>
        <v>0.0006</v>
      </c>
      <c r="N406" s="447" t="s">
        <v>355</v>
      </c>
      <c r="O406" s="245">
        <f t="shared" si="109"/>
        <v>7</v>
      </c>
    </row>
    <row r="407" spans="1:15" s="11" customFormat="1" ht="25.5">
      <c r="A407" s="482" t="s">
        <v>2191</v>
      </c>
      <c r="B407" s="308" t="s">
        <v>1652</v>
      </c>
      <c r="C407" s="459" t="s">
        <v>1398</v>
      </c>
      <c r="D407" s="455">
        <v>10</v>
      </c>
      <c r="E407" s="465">
        <v>7.67</v>
      </c>
      <c r="F407" s="465">
        <f t="shared" si="116"/>
        <v>76.7</v>
      </c>
      <c r="G407" s="465">
        <v>7.74</v>
      </c>
      <c r="H407" s="456">
        <f t="shared" si="110"/>
        <v>77.4</v>
      </c>
      <c r="I407" s="456">
        <f t="shared" si="111"/>
        <v>154.1</v>
      </c>
      <c r="J407" s="456">
        <f t="shared" si="112"/>
        <v>27.73</v>
      </c>
      <c r="K407" s="457">
        <f t="shared" si="113"/>
        <v>42.73</v>
      </c>
      <c r="L407" s="434">
        <f t="shared" si="114"/>
        <v>196.83</v>
      </c>
      <c r="M407" s="458">
        <f t="shared" si="115"/>
        <v>0.0002</v>
      </c>
      <c r="N407" s="447" t="s">
        <v>352</v>
      </c>
      <c r="O407" s="245">
        <f t="shared" si="109"/>
        <v>7</v>
      </c>
    </row>
    <row r="408" spans="1:15" s="11" customFormat="1" ht="25.5">
      <c r="A408" s="482" t="s">
        <v>2192</v>
      </c>
      <c r="B408" s="308" t="s">
        <v>1653</v>
      </c>
      <c r="C408" s="459" t="s">
        <v>1398</v>
      </c>
      <c r="D408" s="455">
        <v>16</v>
      </c>
      <c r="E408" s="465">
        <v>10.22</v>
      </c>
      <c r="F408" s="465">
        <f t="shared" si="116"/>
        <v>163.52</v>
      </c>
      <c r="G408" s="465">
        <v>19.58</v>
      </c>
      <c r="H408" s="456">
        <f t="shared" si="110"/>
        <v>313.28</v>
      </c>
      <c r="I408" s="456">
        <f t="shared" si="111"/>
        <v>476.8</v>
      </c>
      <c r="J408" s="456">
        <f t="shared" si="112"/>
        <v>27.73</v>
      </c>
      <c r="K408" s="457">
        <f t="shared" si="113"/>
        <v>132.22</v>
      </c>
      <c r="L408" s="434">
        <f t="shared" si="114"/>
        <v>609.02</v>
      </c>
      <c r="M408" s="458">
        <f t="shared" si="115"/>
        <v>0.0006</v>
      </c>
      <c r="N408" s="447" t="s">
        <v>353</v>
      </c>
      <c r="O408" s="245">
        <f t="shared" si="109"/>
        <v>7</v>
      </c>
    </row>
    <row r="409" spans="1:15" s="11" customFormat="1" ht="25.5">
      <c r="A409" s="482" t="s">
        <v>2193</v>
      </c>
      <c r="B409" s="308" t="s">
        <v>1654</v>
      </c>
      <c r="C409" s="459" t="s">
        <v>1398</v>
      </c>
      <c r="D409" s="455">
        <v>4</v>
      </c>
      <c r="E409" s="465">
        <v>10.22</v>
      </c>
      <c r="F409" s="465">
        <f t="shared" si="116"/>
        <v>40.88</v>
      </c>
      <c r="G409" s="465">
        <v>29.82</v>
      </c>
      <c r="H409" s="456">
        <f t="shared" si="110"/>
        <v>119.28</v>
      </c>
      <c r="I409" s="456">
        <f t="shared" si="111"/>
        <v>160.16</v>
      </c>
      <c r="J409" s="456">
        <f t="shared" si="112"/>
        <v>27.73</v>
      </c>
      <c r="K409" s="457">
        <f t="shared" si="113"/>
        <v>44.41</v>
      </c>
      <c r="L409" s="434">
        <f t="shared" si="114"/>
        <v>204.57</v>
      </c>
      <c r="M409" s="458">
        <f t="shared" si="115"/>
        <v>0.0002</v>
      </c>
      <c r="N409" s="447" t="s">
        <v>354</v>
      </c>
      <c r="O409" s="245">
        <f t="shared" si="109"/>
        <v>7</v>
      </c>
    </row>
    <row r="410" spans="1:15" s="11" customFormat="1" ht="25.5">
      <c r="A410" s="482" t="s">
        <v>2194</v>
      </c>
      <c r="B410" s="308" t="s">
        <v>1655</v>
      </c>
      <c r="C410" s="459" t="s">
        <v>1413</v>
      </c>
      <c r="D410" s="455">
        <v>70</v>
      </c>
      <c r="E410" s="465">
        <v>3.25</v>
      </c>
      <c r="F410" s="465">
        <f t="shared" si="116"/>
        <v>227.5</v>
      </c>
      <c r="G410" s="465">
        <v>2.02</v>
      </c>
      <c r="H410" s="456">
        <f t="shared" si="110"/>
        <v>141.4</v>
      </c>
      <c r="I410" s="456">
        <f t="shared" si="111"/>
        <v>368.9</v>
      </c>
      <c r="J410" s="456">
        <f t="shared" si="112"/>
        <v>27.73</v>
      </c>
      <c r="K410" s="457">
        <f t="shared" si="113"/>
        <v>102.3</v>
      </c>
      <c r="L410" s="434">
        <f t="shared" si="114"/>
        <v>471.2</v>
      </c>
      <c r="M410" s="458">
        <f t="shared" si="115"/>
        <v>0.0005</v>
      </c>
      <c r="N410" s="447" t="s">
        <v>428</v>
      </c>
      <c r="O410" s="245">
        <f t="shared" si="109"/>
        <v>7</v>
      </c>
    </row>
    <row r="411" spans="1:15" s="11" customFormat="1" ht="25.5">
      <c r="A411" s="482" t="s">
        <v>2195</v>
      </c>
      <c r="B411" s="308" t="s">
        <v>1656</v>
      </c>
      <c r="C411" s="459" t="s">
        <v>1413</v>
      </c>
      <c r="D411" s="455">
        <v>30</v>
      </c>
      <c r="E411" s="465">
        <v>4.34</v>
      </c>
      <c r="F411" s="465">
        <f t="shared" si="116"/>
        <v>130.2</v>
      </c>
      <c r="G411" s="465">
        <v>9.34</v>
      </c>
      <c r="H411" s="456">
        <f t="shared" si="110"/>
        <v>280.2</v>
      </c>
      <c r="I411" s="456">
        <f t="shared" si="111"/>
        <v>410.4</v>
      </c>
      <c r="J411" s="456">
        <f t="shared" si="112"/>
        <v>27.73</v>
      </c>
      <c r="K411" s="457">
        <f t="shared" si="113"/>
        <v>113.8</v>
      </c>
      <c r="L411" s="434">
        <f t="shared" si="114"/>
        <v>524.2</v>
      </c>
      <c r="M411" s="458">
        <f t="shared" si="115"/>
        <v>0.0005</v>
      </c>
      <c r="N411" s="447" t="s">
        <v>429</v>
      </c>
      <c r="O411" s="245">
        <f t="shared" si="109"/>
        <v>7</v>
      </c>
    </row>
    <row r="412" spans="1:15" s="11" customFormat="1" ht="25.5">
      <c r="A412" s="482" t="s">
        <v>2196</v>
      </c>
      <c r="B412" s="308" t="s">
        <v>1657</v>
      </c>
      <c r="C412" s="459" t="s">
        <v>1413</v>
      </c>
      <c r="D412" s="455">
        <v>8</v>
      </c>
      <c r="E412" s="465">
        <v>5.43</v>
      </c>
      <c r="F412" s="465">
        <f t="shared" si="116"/>
        <v>43.44</v>
      </c>
      <c r="G412" s="465">
        <v>7.19</v>
      </c>
      <c r="H412" s="456">
        <f t="shared" si="110"/>
        <v>57.52</v>
      </c>
      <c r="I412" s="456">
        <f t="shared" si="111"/>
        <v>100.96</v>
      </c>
      <c r="J412" s="456">
        <f t="shared" si="112"/>
        <v>27.73</v>
      </c>
      <c r="K412" s="457">
        <f t="shared" si="113"/>
        <v>28</v>
      </c>
      <c r="L412" s="434">
        <f t="shared" si="114"/>
        <v>128.96</v>
      </c>
      <c r="M412" s="458">
        <f t="shared" si="115"/>
        <v>0.0001</v>
      </c>
      <c r="N412" s="447" t="s">
        <v>430</v>
      </c>
      <c r="O412" s="245">
        <f t="shared" si="109"/>
        <v>7</v>
      </c>
    </row>
    <row r="413" spans="1:15" s="11" customFormat="1" ht="25.5">
      <c r="A413" s="482" t="s">
        <v>2197</v>
      </c>
      <c r="B413" s="308" t="s">
        <v>1658</v>
      </c>
      <c r="C413" s="459" t="s">
        <v>1413</v>
      </c>
      <c r="D413" s="455">
        <v>6</v>
      </c>
      <c r="E413" s="465">
        <v>14.22</v>
      </c>
      <c r="F413" s="465">
        <f t="shared" si="116"/>
        <v>85.32</v>
      </c>
      <c r="G413" s="465">
        <v>6.52</v>
      </c>
      <c r="H413" s="456">
        <f t="shared" si="110"/>
        <v>39.12</v>
      </c>
      <c r="I413" s="456">
        <f t="shared" si="111"/>
        <v>124.44</v>
      </c>
      <c r="J413" s="456">
        <f t="shared" si="112"/>
        <v>27.73</v>
      </c>
      <c r="K413" s="457">
        <f t="shared" si="113"/>
        <v>34.51</v>
      </c>
      <c r="L413" s="434">
        <f t="shared" si="114"/>
        <v>158.95</v>
      </c>
      <c r="M413" s="458">
        <f t="shared" si="115"/>
        <v>0.0002</v>
      </c>
      <c r="N413" s="447" t="s">
        <v>431</v>
      </c>
      <c r="O413" s="245">
        <f t="shared" si="109"/>
        <v>7</v>
      </c>
    </row>
    <row r="414" spans="1:15" s="11" customFormat="1" ht="25.5">
      <c r="A414" s="482" t="s">
        <v>2198</v>
      </c>
      <c r="B414" s="308" t="s">
        <v>1659</v>
      </c>
      <c r="C414" s="459" t="s">
        <v>1413</v>
      </c>
      <c r="D414" s="455">
        <v>40</v>
      </c>
      <c r="E414" s="465">
        <v>6.46</v>
      </c>
      <c r="F414" s="465">
        <f t="shared" si="116"/>
        <v>258.4</v>
      </c>
      <c r="G414" s="465">
        <v>4.39</v>
      </c>
      <c r="H414" s="456">
        <f t="shared" si="110"/>
        <v>175.6</v>
      </c>
      <c r="I414" s="456">
        <f t="shared" si="111"/>
        <v>434</v>
      </c>
      <c r="J414" s="456">
        <f t="shared" si="112"/>
        <v>27.73</v>
      </c>
      <c r="K414" s="457">
        <f t="shared" si="113"/>
        <v>120.35</v>
      </c>
      <c r="L414" s="434">
        <f t="shared" si="114"/>
        <v>554.35</v>
      </c>
      <c r="M414" s="458">
        <f t="shared" si="115"/>
        <v>0.0006</v>
      </c>
      <c r="N414" s="447" t="s">
        <v>432</v>
      </c>
      <c r="O414" s="245">
        <f t="shared" si="109"/>
        <v>7</v>
      </c>
    </row>
    <row r="415" spans="1:15" s="11" customFormat="1" ht="25.5">
      <c r="A415" s="482" t="s">
        <v>2199</v>
      </c>
      <c r="B415" s="308" t="s">
        <v>1660</v>
      </c>
      <c r="C415" s="459" t="s">
        <v>1413</v>
      </c>
      <c r="D415" s="455">
        <v>30</v>
      </c>
      <c r="E415" s="465">
        <v>7.39</v>
      </c>
      <c r="F415" s="465">
        <f t="shared" si="116"/>
        <v>221.7</v>
      </c>
      <c r="G415" s="465">
        <v>5.97</v>
      </c>
      <c r="H415" s="456">
        <f t="shared" si="110"/>
        <v>179.1</v>
      </c>
      <c r="I415" s="456">
        <f t="shared" si="111"/>
        <v>400.8</v>
      </c>
      <c r="J415" s="456">
        <f t="shared" si="112"/>
        <v>27.73</v>
      </c>
      <c r="K415" s="457">
        <f t="shared" si="113"/>
        <v>111.14</v>
      </c>
      <c r="L415" s="434">
        <f t="shared" si="114"/>
        <v>511.94</v>
      </c>
      <c r="M415" s="458">
        <f t="shared" si="115"/>
        <v>0.0005</v>
      </c>
      <c r="N415" s="447" t="s">
        <v>433</v>
      </c>
      <c r="O415" s="245">
        <f t="shared" si="109"/>
        <v>7</v>
      </c>
    </row>
    <row r="416" spans="1:15" s="11" customFormat="1" ht="25.5">
      <c r="A416" s="482" t="s">
        <v>2200</v>
      </c>
      <c r="B416" s="308" t="s">
        <v>1661</v>
      </c>
      <c r="C416" s="459" t="s">
        <v>1413</v>
      </c>
      <c r="D416" s="455">
        <v>12</v>
      </c>
      <c r="E416" s="465">
        <v>8.31</v>
      </c>
      <c r="F416" s="465">
        <f t="shared" si="116"/>
        <v>99.72</v>
      </c>
      <c r="G416" s="465">
        <v>9.16</v>
      </c>
      <c r="H416" s="456">
        <f t="shared" si="110"/>
        <v>109.92</v>
      </c>
      <c r="I416" s="456">
        <f t="shared" si="111"/>
        <v>209.64</v>
      </c>
      <c r="J416" s="456">
        <f t="shared" si="112"/>
        <v>27.73</v>
      </c>
      <c r="K416" s="457">
        <f t="shared" si="113"/>
        <v>58.13</v>
      </c>
      <c r="L416" s="434">
        <f t="shared" si="114"/>
        <v>267.77</v>
      </c>
      <c r="M416" s="458">
        <f t="shared" si="115"/>
        <v>0.0003</v>
      </c>
      <c r="N416" s="447" t="s">
        <v>434</v>
      </c>
      <c r="O416" s="245">
        <f t="shared" si="109"/>
        <v>7</v>
      </c>
    </row>
    <row r="417" spans="1:15" s="11" customFormat="1" ht="25.5">
      <c r="A417" s="482" t="s">
        <v>2201</v>
      </c>
      <c r="B417" s="308" t="s">
        <v>1662</v>
      </c>
      <c r="C417" s="459" t="s">
        <v>1413</v>
      </c>
      <c r="D417" s="455">
        <v>16</v>
      </c>
      <c r="E417" s="465">
        <v>8.31</v>
      </c>
      <c r="F417" s="465">
        <f t="shared" si="116"/>
        <v>132.96</v>
      </c>
      <c r="G417" s="465">
        <v>13.08</v>
      </c>
      <c r="H417" s="456">
        <f t="shared" si="110"/>
        <v>209.28</v>
      </c>
      <c r="I417" s="456">
        <f t="shared" si="111"/>
        <v>342.24</v>
      </c>
      <c r="J417" s="456">
        <f t="shared" si="112"/>
        <v>27.73</v>
      </c>
      <c r="K417" s="457">
        <f t="shared" si="113"/>
        <v>94.9</v>
      </c>
      <c r="L417" s="434">
        <f t="shared" si="114"/>
        <v>437.14</v>
      </c>
      <c r="M417" s="458">
        <f t="shared" si="115"/>
        <v>0.0004</v>
      </c>
      <c r="N417" s="447" t="s">
        <v>435</v>
      </c>
      <c r="O417" s="245">
        <f t="shared" si="109"/>
        <v>7</v>
      </c>
    </row>
    <row r="418" spans="1:15" s="11" customFormat="1" ht="25.5">
      <c r="A418" s="482" t="s">
        <v>2202</v>
      </c>
      <c r="B418" s="308" t="s">
        <v>1663</v>
      </c>
      <c r="C418" s="459" t="s">
        <v>1413</v>
      </c>
      <c r="D418" s="455">
        <v>30</v>
      </c>
      <c r="E418" s="465">
        <v>3.62</v>
      </c>
      <c r="F418" s="465">
        <f t="shared" si="116"/>
        <v>108.6</v>
      </c>
      <c r="G418" s="465">
        <v>0.44</v>
      </c>
      <c r="H418" s="456">
        <f t="shared" si="110"/>
        <v>13.2</v>
      </c>
      <c r="I418" s="456">
        <f t="shared" si="111"/>
        <v>121.8</v>
      </c>
      <c r="J418" s="456">
        <f t="shared" si="112"/>
        <v>27.73</v>
      </c>
      <c r="K418" s="457">
        <f t="shared" si="113"/>
        <v>33.78</v>
      </c>
      <c r="L418" s="434">
        <f t="shared" si="114"/>
        <v>155.58</v>
      </c>
      <c r="M418" s="458">
        <f t="shared" si="115"/>
        <v>0.0002</v>
      </c>
      <c r="N418" s="447" t="s">
        <v>436</v>
      </c>
      <c r="O418" s="245">
        <f t="shared" si="109"/>
        <v>7</v>
      </c>
    </row>
    <row r="419" spans="1:15" s="11" customFormat="1" ht="25.5">
      <c r="A419" s="482" t="s">
        <v>2203</v>
      </c>
      <c r="B419" s="308" t="s">
        <v>1664</v>
      </c>
      <c r="C419" s="459" t="s">
        <v>1413</v>
      </c>
      <c r="D419" s="455">
        <v>30</v>
      </c>
      <c r="E419" s="465">
        <v>4.52</v>
      </c>
      <c r="F419" s="465">
        <f t="shared" si="116"/>
        <v>135.6</v>
      </c>
      <c r="G419" s="465">
        <v>0.56</v>
      </c>
      <c r="H419" s="456">
        <f t="shared" si="110"/>
        <v>16.8</v>
      </c>
      <c r="I419" s="456">
        <f t="shared" si="111"/>
        <v>152.4</v>
      </c>
      <c r="J419" s="456">
        <f t="shared" si="112"/>
        <v>27.73</v>
      </c>
      <c r="K419" s="457">
        <f t="shared" si="113"/>
        <v>42.26</v>
      </c>
      <c r="L419" s="434">
        <f t="shared" si="114"/>
        <v>194.66</v>
      </c>
      <c r="M419" s="458">
        <f t="shared" si="115"/>
        <v>0.0002</v>
      </c>
      <c r="N419" s="447" t="s">
        <v>437</v>
      </c>
      <c r="O419" s="245">
        <f t="shared" si="109"/>
        <v>7</v>
      </c>
    </row>
    <row r="420" spans="1:15" s="11" customFormat="1" ht="25.5">
      <c r="A420" s="482" t="s">
        <v>2204</v>
      </c>
      <c r="B420" s="308" t="s">
        <v>1665</v>
      </c>
      <c r="C420" s="459" t="s">
        <v>1413</v>
      </c>
      <c r="D420" s="455">
        <v>16</v>
      </c>
      <c r="E420" s="465">
        <v>5.43</v>
      </c>
      <c r="F420" s="465">
        <f t="shared" si="116"/>
        <v>86.88</v>
      </c>
      <c r="G420" s="465">
        <v>0.82</v>
      </c>
      <c r="H420" s="456">
        <f t="shared" si="110"/>
        <v>13.12</v>
      </c>
      <c r="I420" s="456">
        <f t="shared" si="111"/>
        <v>100</v>
      </c>
      <c r="J420" s="456">
        <f t="shared" si="112"/>
        <v>27.73</v>
      </c>
      <c r="K420" s="457">
        <f t="shared" si="113"/>
        <v>27.73</v>
      </c>
      <c r="L420" s="434">
        <f t="shared" si="114"/>
        <v>127.73</v>
      </c>
      <c r="M420" s="458">
        <f t="shared" si="115"/>
        <v>0.0001</v>
      </c>
      <c r="N420" s="447" t="s">
        <v>438</v>
      </c>
      <c r="O420" s="245">
        <f t="shared" si="109"/>
        <v>7</v>
      </c>
    </row>
    <row r="421" spans="1:15" s="11" customFormat="1" ht="25.5">
      <c r="A421" s="482" t="s">
        <v>2205</v>
      </c>
      <c r="B421" s="308" t="s">
        <v>87</v>
      </c>
      <c r="C421" s="459" t="s">
        <v>1413</v>
      </c>
      <c r="D421" s="455">
        <v>20</v>
      </c>
      <c r="E421" s="465">
        <v>0.28</v>
      </c>
      <c r="F421" s="465">
        <f t="shared" si="116"/>
        <v>5.6</v>
      </c>
      <c r="G421" s="465">
        <v>0.76</v>
      </c>
      <c r="H421" s="456">
        <f t="shared" si="110"/>
        <v>15.2</v>
      </c>
      <c r="I421" s="456">
        <f t="shared" si="111"/>
        <v>20.8</v>
      </c>
      <c r="J421" s="456">
        <f t="shared" si="112"/>
        <v>27.73</v>
      </c>
      <c r="K421" s="457">
        <f t="shared" si="113"/>
        <v>5.77</v>
      </c>
      <c r="L421" s="434">
        <f t="shared" si="114"/>
        <v>26.57</v>
      </c>
      <c r="M421" s="458">
        <f t="shared" si="115"/>
        <v>0</v>
      </c>
      <c r="N421" s="447" t="s">
        <v>439</v>
      </c>
      <c r="O421" s="245">
        <f t="shared" si="109"/>
        <v>7</v>
      </c>
    </row>
    <row r="422" spans="1:15" s="11" customFormat="1" ht="25.5">
      <c r="A422" s="482" t="s">
        <v>2206</v>
      </c>
      <c r="B422" s="308" t="s">
        <v>1667</v>
      </c>
      <c r="C422" s="459" t="s">
        <v>1646</v>
      </c>
      <c r="D422" s="455">
        <v>20</v>
      </c>
      <c r="E422" s="465">
        <v>10</v>
      </c>
      <c r="F422" s="465">
        <f t="shared" si="116"/>
        <v>200</v>
      </c>
      <c r="G422" s="465">
        <v>108.54</v>
      </c>
      <c r="H422" s="456">
        <f t="shared" si="110"/>
        <v>2170.8</v>
      </c>
      <c r="I422" s="456">
        <f t="shared" si="111"/>
        <v>2370.8</v>
      </c>
      <c r="J422" s="456">
        <f t="shared" si="112"/>
        <v>27.73</v>
      </c>
      <c r="K422" s="457">
        <f t="shared" si="113"/>
        <v>657.42</v>
      </c>
      <c r="L422" s="434">
        <f t="shared" si="114"/>
        <v>3028.22</v>
      </c>
      <c r="M422" s="458">
        <f t="shared" si="115"/>
        <v>0.003</v>
      </c>
      <c r="N422" s="447" t="s">
        <v>178</v>
      </c>
      <c r="O422" s="245">
        <f t="shared" si="109"/>
        <v>7</v>
      </c>
    </row>
    <row r="423" spans="1:15" s="11" customFormat="1" ht="25.5">
      <c r="A423" s="482" t="s">
        <v>2207</v>
      </c>
      <c r="B423" s="308" t="s">
        <v>1668</v>
      </c>
      <c r="C423" s="459" t="s">
        <v>1413</v>
      </c>
      <c r="D423" s="455">
        <v>50</v>
      </c>
      <c r="E423" s="465">
        <v>2.41</v>
      </c>
      <c r="F423" s="465">
        <f t="shared" si="116"/>
        <v>120.5</v>
      </c>
      <c r="G423" s="465">
        <v>7.47</v>
      </c>
      <c r="H423" s="456">
        <f t="shared" si="110"/>
        <v>373.5</v>
      </c>
      <c r="I423" s="456">
        <f t="shared" si="111"/>
        <v>494</v>
      </c>
      <c r="J423" s="456">
        <f t="shared" si="112"/>
        <v>27.73</v>
      </c>
      <c r="K423" s="457">
        <f t="shared" si="113"/>
        <v>136.99</v>
      </c>
      <c r="L423" s="434">
        <f t="shared" si="114"/>
        <v>630.99</v>
      </c>
      <c r="M423" s="458">
        <f t="shared" si="115"/>
        <v>0.0006</v>
      </c>
      <c r="N423" s="447" t="s">
        <v>357</v>
      </c>
      <c r="O423" s="245">
        <f t="shared" si="109"/>
        <v>7</v>
      </c>
    </row>
    <row r="424" spans="1:15" s="11" customFormat="1" ht="25.5">
      <c r="A424" s="482" t="s">
        <v>2208</v>
      </c>
      <c r="B424" s="308" t="s">
        <v>1669</v>
      </c>
      <c r="C424" s="459" t="s">
        <v>1413</v>
      </c>
      <c r="D424" s="455">
        <v>30</v>
      </c>
      <c r="E424" s="465">
        <v>2.89</v>
      </c>
      <c r="F424" s="465">
        <f t="shared" si="116"/>
        <v>86.7</v>
      </c>
      <c r="G424" s="465">
        <v>10.97</v>
      </c>
      <c r="H424" s="456">
        <f t="shared" si="110"/>
        <v>329.1</v>
      </c>
      <c r="I424" s="456">
        <f t="shared" si="111"/>
        <v>415.8</v>
      </c>
      <c r="J424" s="456">
        <f t="shared" si="112"/>
        <v>27.73</v>
      </c>
      <c r="K424" s="457">
        <f t="shared" si="113"/>
        <v>115.3</v>
      </c>
      <c r="L424" s="434">
        <f t="shared" si="114"/>
        <v>531.1</v>
      </c>
      <c r="M424" s="458">
        <f t="shared" si="115"/>
        <v>0.0005</v>
      </c>
      <c r="N424" s="447" t="s">
        <v>356</v>
      </c>
      <c r="O424" s="245">
        <f t="shared" si="109"/>
        <v>7</v>
      </c>
    </row>
    <row r="425" spans="1:15" s="11" customFormat="1" ht="25.5">
      <c r="A425" s="482" t="s">
        <v>2209</v>
      </c>
      <c r="B425" s="308" t="s">
        <v>1670</v>
      </c>
      <c r="C425" s="459" t="s">
        <v>1413</v>
      </c>
      <c r="D425" s="455">
        <v>8</v>
      </c>
      <c r="E425" s="465">
        <v>2.89</v>
      </c>
      <c r="F425" s="465">
        <f t="shared" si="116"/>
        <v>23.12</v>
      </c>
      <c r="G425" s="465">
        <v>10.97</v>
      </c>
      <c r="H425" s="456">
        <f t="shared" si="110"/>
        <v>87.76</v>
      </c>
      <c r="I425" s="456">
        <f t="shared" si="111"/>
        <v>110.88</v>
      </c>
      <c r="J425" s="456">
        <f t="shared" si="112"/>
        <v>27.73</v>
      </c>
      <c r="K425" s="457">
        <f t="shared" si="113"/>
        <v>30.75</v>
      </c>
      <c r="L425" s="434">
        <f t="shared" si="114"/>
        <v>141.63</v>
      </c>
      <c r="M425" s="458">
        <f t="shared" si="115"/>
        <v>0.0001</v>
      </c>
      <c r="N425" s="447" t="s">
        <v>359</v>
      </c>
      <c r="O425" s="245">
        <f t="shared" si="109"/>
        <v>7</v>
      </c>
    </row>
    <row r="426" spans="1:15" s="11" customFormat="1" ht="25.5">
      <c r="A426" s="482" t="s">
        <v>2210</v>
      </c>
      <c r="B426" s="308" t="s">
        <v>1671</v>
      </c>
      <c r="C426" s="459" t="s">
        <v>1413</v>
      </c>
      <c r="D426" s="455">
        <v>10</v>
      </c>
      <c r="E426" s="465">
        <v>2.89</v>
      </c>
      <c r="F426" s="465">
        <f t="shared" si="116"/>
        <v>28.9</v>
      </c>
      <c r="G426" s="465">
        <v>10.97</v>
      </c>
      <c r="H426" s="456">
        <f t="shared" si="110"/>
        <v>109.7</v>
      </c>
      <c r="I426" s="456">
        <f t="shared" si="111"/>
        <v>138.6</v>
      </c>
      <c r="J426" s="456">
        <f t="shared" si="112"/>
        <v>27.73</v>
      </c>
      <c r="K426" s="457">
        <f t="shared" si="113"/>
        <v>38.43</v>
      </c>
      <c r="L426" s="434">
        <f t="shared" si="114"/>
        <v>177.03</v>
      </c>
      <c r="M426" s="458">
        <f t="shared" si="115"/>
        <v>0.0002</v>
      </c>
      <c r="N426" s="447" t="s">
        <v>360</v>
      </c>
      <c r="O426" s="245">
        <f t="shared" si="109"/>
        <v>7</v>
      </c>
    </row>
    <row r="427" spans="1:15" s="11" customFormat="1" ht="25.5">
      <c r="A427" s="482" t="s">
        <v>2211</v>
      </c>
      <c r="B427" s="308" t="s">
        <v>1672</v>
      </c>
      <c r="C427" s="459" t="s">
        <v>1413</v>
      </c>
      <c r="D427" s="455">
        <v>30</v>
      </c>
      <c r="E427" s="465">
        <v>2.56</v>
      </c>
      <c r="F427" s="465">
        <f t="shared" si="116"/>
        <v>76.8</v>
      </c>
      <c r="G427" s="465">
        <v>1.41</v>
      </c>
      <c r="H427" s="456">
        <f t="shared" si="110"/>
        <v>42.3</v>
      </c>
      <c r="I427" s="456">
        <f t="shared" si="111"/>
        <v>119.1</v>
      </c>
      <c r="J427" s="456">
        <f t="shared" si="112"/>
        <v>27.73</v>
      </c>
      <c r="K427" s="457">
        <f t="shared" si="113"/>
        <v>33.03</v>
      </c>
      <c r="L427" s="434">
        <f t="shared" si="114"/>
        <v>152.13</v>
      </c>
      <c r="M427" s="458">
        <f t="shared" si="115"/>
        <v>0.0002</v>
      </c>
      <c r="N427" s="447" t="s">
        <v>358</v>
      </c>
      <c r="O427" s="245">
        <f t="shared" si="109"/>
        <v>7</v>
      </c>
    </row>
    <row r="428" spans="1:15" s="11" customFormat="1" ht="25.5">
      <c r="A428" s="482" t="s">
        <v>2212</v>
      </c>
      <c r="B428" s="308" t="s">
        <v>1673</v>
      </c>
      <c r="C428" s="459" t="s">
        <v>1413</v>
      </c>
      <c r="D428" s="455">
        <v>4</v>
      </c>
      <c r="E428" s="465">
        <v>2.56</v>
      </c>
      <c r="F428" s="465">
        <f t="shared" si="116"/>
        <v>10.24</v>
      </c>
      <c r="G428" s="465">
        <v>1.48</v>
      </c>
      <c r="H428" s="456">
        <f t="shared" si="110"/>
        <v>5.92</v>
      </c>
      <c r="I428" s="456">
        <f t="shared" si="111"/>
        <v>16.16</v>
      </c>
      <c r="J428" s="456">
        <f t="shared" si="112"/>
        <v>27.73</v>
      </c>
      <c r="K428" s="457">
        <f t="shared" si="113"/>
        <v>4.48</v>
      </c>
      <c r="L428" s="434">
        <f t="shared" si="114"/>
        <v>20.64</v>
      </c>
      <c r="M428" s="458">
        <f t="shared" si="115"/>
        <v>0</v>
      </c>
      <c r="N428" s="447" t="s">
        <v>361</v>
      </c>
      <c r="O428" s="245">
        <f t="shared" si="109"/>
        <v>7</v>
      </c>
    </row>
    <row r="429" spans="1:15" s="11" customFormat="1" ht="25.5">
      <c r="A429" s="482" t="s">
        <v>2213</v>
      </c>
      <c r="B429" s="308" t="s">
        <v>13</v>
      </c>
      <c r="C429" s="459" t="s">
        <v>1646</v>
      </c>
      <c r="D429" s="455">
        <v>9</v>
      </c>
      <c r="E429" s="465">
        <v>33</v>
      </c>
      <c r="F429" s="465">
        <f t="shared" si="116"/>
        <v>297</v>
      </c>
      <c r="G429" s="465">
        <v>108</v>
      </c>
      <c r="H429" s="456">
        <f t="shared" si="110"/>
        <v>972</v>
      </c>
      <c r="I429" s="456">
        <f t="shared" si="111"/>
        <v>1269</v>
      </c>
      <c r="J429" s="456">
        <f t="shared" si="112"/>
        <v>27.73</v>
      </c>
      <c r="K429" s="457">
        <f t="shared" si="113"/>
        <v>351.89</v>
      </c>
      <c r="L429" s="434">
        <f t="shared" si="114"/>
        <v>1620.89</v>
      </c>
      <c r="M429" s="458">
        <f t="shared" si="115"/>
        <v>0.0016</v>
      </c>
      <c r="N429" s="447" t="s">
        <v>83</v>
      </c>
      <c r="O429" s="245">
        <f t="shared" si="109"/>
        <v>7</v>
      </c>
    </row>
    <row r="430" spans="1:15" s="11" customFormat="1" ht="25.5">
      <c r="A430" s="482" t="s">
        <v>2214</v>
      </c>
      <c r="B430" s="308" t="s">
        <v>1857</v>
      </c>
      <c r="C430" s="459" t="s">
        <v>1646</v>
      </c>
      <c r="D430" s="455">
        <v>8</v>
      </c>
      <c r="E430" s="465">
        <v>13</v>
      </c>
      <c r="F430" s="465">
        <f t="shared" si="116"/>
        <v>104</v>
      </c>
      <c r="G430" s="465">
        <v>137</v>
      </c>
      <c r="H430" s="456">
        <f t="shared" si="110"/>
        <v>1096</v>
      </c>
      <c r="I430" s="456">
        <f t="shared" si="111"/>
        <v>1200</v>
      </c>
      <c r="J430" s="456">
        <f t="shared" si="112"/>
        <v>27.73</v>
      </c>
      <c r="K430" s="457">
        <f t="shared" si="113"/>
        <v>332.76</v>
      </c>
      <c r="L430" s="434">
        <f t="shared" si="114"/>
        <v>1532.76</v>
      </c>
      <c r="M430" s="458">
        <f t="shared" si="115"/>
        <v>0.0015</v>
      </c>
      <c r="N430" s="447" t="s">
        <v>178</v>
      </c>
      <c r="O430" s="245">
        <f t="shared" si="109"/>
        <v>7</v>
      </c>
    </row>
    <row r="431" spans="1:15" s="11" customFormat="1" ht="25.5">
      <c r="A431" s="482" t="s">
        <v>2215</v>
      </c>
      <c r="B431" s="308" t="s">
        <v>1858</v>
      </c>
      <c r="C431" s="459" t="s">
        <v>1646</v>
      </c>
      <c r="D431" s="455">
        <v>5</v>
      </c>
      <c r="E431" s="465">
        <v>18</v>
      </c>
      <c r="F431" s="465">
        <f t="shared" si="116"/>
        <v>90</v>
      </c>
      <c r="G431" s="465">
        <v>200</v>
      </c>
      <c r="H431" s="456">
        <f t="shared" si="110"/>
        <v>1000</v>
      </c>
      <c r="I431" s="456">
        <f t="shared" si="111"/>
        <v>1090</v>
      </c>
      <c r="J431" s="456">
        <f t="shared" si="112"/>
        <v>27.73</v>
      </c>
      <c r="K431" s="457">
        <f t="shared" si="113"/>
        <v>302.26</v>
      </c>
      <c r="L431" s="434">
        <f t="shared" si="114"/>
        <v>1392.26</v>
      </c>
      <c r="M431" s="458">
        <f t="shared" si="115"/>
        <v>0.0014</v>
      </c>
      <c r="N431" s="447" t="s">
        <v>178</v>
      </c>
      <c r="O431" s="245">
        <f t="shared" si="109"/>
        <v>7</v>
      </c>
    </row>
    <row r="432" spans="1:15" s="11" customFormat="1" ht="25.5">
      <c r="A432" s="482" t="s">
        <v>2216</v>
      </c>
      <c r="B432" s="308" t="s">
        <v>14</v>
      </c>
      <c r="C432" s="459" t="s">
        <v>1413</v>
      </c>
      <c r="D432" s="455">
        <v>3</v>
      </c>
      <c r="E432" s="465">
        <v>13</v>
      </c>
      <c r="F432" s="465">
        <f t="shared" si="116"/>
        <v>39</v>
      </c>
      <c r="G432" s="465">
        <v>46</v>
      </c>
      <c r="H432" s="456">
        <f t="shared" si="110"/>
        <v>138</v>
      </c>
      <c r="I432" s="456">
        <f t="shared" si="111"/>
        <v>177</v>
      </c>
      <c r="J432" s="456">
        <f t="shared" si="112"/>
        <v>27.73</v>
      </c>
      <c r="K432" s="457">
        <f t="shared" si="113"/>
        <v>49.08</v>
      </c>
      <c r="L432" s="434">
        <f t="shared" si="114"/>
        <v>226.08</v>
      </c>
      <c r="M432" s="458">
        <f t="shared" si="115"/>
        <v>0.0002</v>
      </c>
      <c r="N432" s="447" t="s">
        <v>83</v>
      </c>
      <c r="O432" s="245">
        <f t="shared" si="109"/>
        <v>7</v>
      </c>
    </row>
    <row r="433" spans="1:15" s="11" customFormat="1" ht="25.5">
      <c r="A433" s="482" t="s">
        <v>2217</v>
      </c>
      <c r="B433" s="308" t="s">
        <v>15</v>
      </c>
      <c r="C433" s="459" t="s">
        <v>1413</v>
      </c>
      <c r="D433" s="455">
        <v>3</v>
      </c>
      <c r="E433" s="465">
        <v>21</v>
      </c>
      <c r="F433" s="465">
        <f t="shared" si="116"/>
        <v>63</v>
      </c>
      <c r="G433" s="465">
        <v>72</v>
      </c>
      <c r="H433" s="456">
        <f t="shared" si="110"/>
        <v>216</v>
      </c>
      <c r="I433" s="456">
        <f t="shared" si="111"/>
        <v>279</v>
      </c>
      <c r="J433" s="456">
        <f t="shared" si="112"/>
        <v>27.73</v>
      </c>
      <c r="K433" s="457">
        <f t="shared" si="113"/>
        <v>77.37</v>
      </c>
      <c r="L433" s="434">
        <f t="shared" si="114"/>
        <v>356.37</v>
      </c>
      <c r="M433" s="458">
        <f t="shared" si="115"/>
        <v>0.0004</v>
      </c>
      <c r="N433" s="447" t="s">
        <v>83</v>
      </c>
      <c r="O433" s="245">
        <f t="shared" si="109"/>
        <v>7</v>
      </c>
    </row>
    <row r="434" spans="1:15" s="11" customFormat="1" ht="25.5">
      <c r="A434" s="482" t="s">
        <v>2218</v>
      </c>
      <c r="B434" s="308" t="s">
        <v>16</v>
      </c>
      <c r="C434" s="459" t="s">
        <v>1413</v>
      </c>
      <c r="D434" s="455">
        <v>3</v>
      </c>
      <c r="E434" s="465">
        <v>5</v>
      </c>
      <c r="F434" s="465">
        <f t="shared" si="116"/>
        <v>15</v>
      </c>
      <c r="G434" s="465">
        <v>13</v>
      </c>
      <c r="H434" s="456">
        <f t="shared" si="110"/>
        <v>39</v>
      </c>
      <c r="I434" s="456">
        <f t="shared" si="111"/>
        <v>54</v>
      </c>
      <c r="J434" s="456">
        <f t="shared" si="112"/>
        <v>27.73</v>
      </c>
      <c r="K434" s="457">
        <f t="shared" si="113"/>
        <v>14.97</v>
      </c>
      <c r="L434" s="434">
        <f t="shared" si="114"/>
        <v>68.97</v>
      </c>
      <c r="M434" s="458">
        <f t="shared" si="115"/>
        <v>0.0001</v>
      </c>
      <c r="N434" s="447" t="s">
        <v>83</v>
      </c>
      <c r="O434" s="245">
        <f t="shared" si="109"/>
        <v>7</v>
      </c>
    </row>
    <row r="435" spans="1:15" s="11" customFormat="1" ht="25.5">
      <c r="A435" s="482" t="s">
        <v>2219</v>
      </c>
      <c r="B435" s="308" t="s">
        <v>1675</v>
      </c>
      <c r="C435" s="459" t="s">
        <v>1413</v>
      </c>
      <c r="D435" s="455">
        <v>20</v>
      </c>
      <c r="E435" s="465">
        <v>5</v>
      </c>
      <c r="F435" s="465">
        <f t="shared" si="116"/>
        <v>100</v>
      </c>
      <c r="G435" s="465">
        <v>13</v>
      </c>
      <c r="H435" s="456">
        <f t="shared" si="110"/>
        <v>260</v>
      </c>
      <c r="I435" s="456">
        <f t="shared" si="111"/>
        <v>360</v>
      </c>
      <c r="J435" s="456">
        <f t="shared" si="112"/>
        <v>27.73</v>
      </c>
      <c r="K435" s="457">
        <f t="shared" si="113"/>
        <v>99.83</v>
      </c>
      <c r="L435" s="434">
        <f t="shared" si="114"/>
        <v>459.83</v>
      </c>
      <c r="M435" s="458">
        <f t="shared" si="115"/>
        <v>0.0005</v>
      </c>
      <c r="N435" s="447" t="s">
        <v>178</v>
      </c>
      <c r="O435" s="245">
        <f t="shared" si="109"/>
        <v>7</v>
      </c>
    </row>
    <row r="436" spans="1:15" s="11" customFormat="1" ht="25.5">
      <c r="A436" s="482" t="s">
        <v>88</v>
      </c>
      <c r="B436" s="308" t="s">
        <v>1676</v>
      </c>
      <c r="C436" s="459" t="s">
        <v>1413</v>
      </c>
      <c r="D436" s="455">
        <v>36</v>
      </c>
      <c r="E436" s="465">
        <v>5</v>
      </c>
      <c r="F436" s="465">
        <f t="shared" si="116"/>
        <v>180</v>
      </c>
      <c r="G436" s="465">
        <v>13</v>
      </c>
      <c r="H436" s="456">
        <f t="shared" si="110"/>
        <v>468</v>
      </c>
      <c r="I436" s="456">
        <f t="shared" si="111"/>
        <v>648</v>
      </c>
      <c r="J436" s="456">
        <f t="shared" si="112"/>
        <v>27.73</v>
      </c>
      <c r="K436" s="457">
        <f t="shared" si="113"/>
        <v>179.69</v>
      </c>
      <c r="L436" s="434">
        <f t="shared" si="114"/>
        <v>827.69</v>
      </c>
      <c r="M436" s="458">
        <f t="shared" si="115"/>
        <v>0.0008</v>
      </c>
      <c r="N436" s="447" t="s">
        <v>178</v>
      </c>
      <c r="O436" s="245">
        <f t="shared" si="109"/>
        <v>7</v>
      </c>
    </row>
    <row r="437" spans="1:15" s="11" customFormat="1" ht="25.5">
      <c r="A437" s="482" t="s">
        <v>89</v>
      </c>
      <c r="B437" s="308" t="s">
        <v>17</v>
      </c>
      <c r="C437" s="459" t="s">
        <v>1413</v>
      </c>
      <c r="D437" s="455">
        <v>4</v>
      </c>
      <c r="E437" s="465">
        <v>55</v>
      </c>
      <c r="F437" s="465">
        <f t="shared" si="116"/>
        <v>220</v>
      </c>
      <c r="G437" s="465">
        <v>286</v>
      </c>
      <c r="H437" s="456">
        <f t="shared" si="110"/>
        <v>1144</v>
      </c>
      <c r="I437" s="456">
        <f t="shared" si="111"/>
        <v>1364</v>
      </c>
      <c r="J437" s="456">
        <f t="shared" si="112"/>
        <v>27.73</v>
      </c>
      <c r="K437" s="457">
        <f t="shared" si="113"/>
        <v>378.24</v>
      </c>
      <c r="L437" s="434">
        <f t="shared" si="114"/>
        <v>1742.24</v>
      </c>
      <c r="M437" s="458">
        <f t="shared" si="115"/>
        <v>0.0017</v>
      </c>
      <c r="N437" s="447" t="s">
        <v>83</v>
      </c>
      <c r="O437" s="245">
        <f t="shared" si="109"/>
        <v>7</v>
      </c>
    </row>
    <row r="438" spans="1:15" s="11" customFormat="1" ht="25.5">
      <c r="A438" s="482" t="s">
        <v>90</v>
      </c>
      <c r="B438" s="308" t="s">
        <v>18</v>
      </c>
      <c r="C438" s="459" t="s">
        <v>1413</v>
      </c>
      <c r="D438" s="455">
        <v>4</v>
      </c>
      <c r="E438" s="465">
        <v>42</v>
      </c>
      <c r="F438" s="465">
        <f t="shared" si="116"/>
        <v>168</v>
      </c>
      <c r="G438" s="465">
        <v>137</v>
      </c>
      <c r="H438" s="456">
        <f t="shared" si="110"/>
        <v>548</v>
      </c>
      <c r="I438" s="456">
        <f t="shared" si="111"/>
        <v>716</v>
      </c>
      <c r="J438" s="456">
        <f t="shared" si="112"/>
        <v>27.73</v>
      </c>
      <c r="K438" s="457">
        <f t="shared" si="113"/>
        <v>198.55</v>
      </c>
      <c r="L438" s="434">
        <f t="shared" si="114"/>
        <v>914.55</v>
      </c>
      <c r="M438" s="458">
        <f t="shared" si="115"/>
        <v>0.0009</v>
      </c>
      <c r="N438" s="447" t="s">
        <v>83</v>
      </c>
      <c r="O438" s="245">
        <f t="shared" si="109"/>
        <v>7</v>
      </c>
    </row>
    <row r="439" spans="1:15" s="11" customFormat="1" ht="25.5">
      <c r="A439" s="482" t="s">
        <v>91</v>
      </c>
      <c r="B439" s="308" t="s">
        <v>1678</v>
      </c>
      <c r="C439" s="459" t="s">
        <v>1413</v>
      </c>
      <c r="D439" s="455">
        <v>24</v>
      </c>
      <c r="E439" s="465">
        <v>6</v>
      </c>
      <c r="F439" s="465">
        <f t="shared" si="116"/>
        <v>144</v>
      </c>
      <c r="G439" s="465">
        <v>17</v>
      </c>
      <c r="H439" s="456">
        <f t="shared" si="110"/>
        <v>408</v>
      </c>
      <c r="I439" s="456">
        <f t="shared" si="111"/>
        <v>552</v>
      </c>
      <c r="J439" s="456">
        <f t="shared" si="112"/>
        <v>27.73</v>
      </c>
      <c r="K439" s="457">
        <f t="shared" si="113"/>
        <v>153.07</v>
      </c>
      <c r="L439" s="434">
        <f t="shared" si="114"/>
        <v>705.07</v>
      </c>
      <c r="M439" s="458">
        <f t="shared" si="115"/>
        <v>0.0007</v>
      </c>
      <c r="N439" s="447" t="s">
        <v>178</v>
      </c>
      <c r="O439" s="245">
        <f t="shared" si="109"/>
        <v>7</v>
      </c>
    </row>
    <row r="440" spans="1:15" s="11" customFormat="1" ht="25.5">
      <c r="A440" s="482" t="s">
        <v>92</v>
      </c>
      <c r="B440" s="308" t="s">
        <v>1679</v>
      </c>
      <c r="C440" s="459" t="s">
        <v>1398</v>
      </c>
      <c r="D440" s="455">
        <v>200</v>
      </c>
      <c r="E440" s="465">
        <v>0.1</v>
      </c>
      <c r="F440" s="465">
        <f t="shared" si="116"/>
        <v>20</v>
      </c>
      <c r="G440" s="465">
        <v>0.7</v>
      </c>
      <c r="H440" s="456">
        <f t="shared" si="110"/>
        <v>140</v>
      </c>
      <c r="I440" s="456">
        <f t="shared" si="111"/>
        <v>160</v>
      </c>
      <c r="J440" s="456">
        <f t="shared" si="112"/>
        <v>27.73</v>
      </c>
      <c r="K440" s="457">
        <f t="shared" si="113"/>
        <v>44.37</v>
      </c>
      <c r="L440" s="434">
        <f t="shared" si="114"/>
        <v>204.37</v>
      </c>
      <c r="M440" s="458">
        <f t="shared" si="115"/>
        <v>0.0002</v>
      </c>
      <c r="N440" s="447" t="s">
        <v>178</v>
      </c>
      <c r="O440" s="245">
        <f t="shared" si="109"/>
        <v>7</v>
      </c>
    </row>
    <row r="441" spans="1:15" s="11" customFormat="1" ht="14.25">
      <c r="A441" s="470" t="s">
        <v>1862</v>
      </c>
      <c r="B441" s="309" t="s">
        <v>1680</v>
      </c>
      <c r="C441" s="459"/>
      <c r="D441" s="455"/>
      <c r="E441" s="472"/>
      <c r="F441" s="472"/>
      <c r="G441" s="472"/>
      <c r="H441" s="472"/>
      <c r="I441" s="472"/>
      <c r="J441" s="472"/>
      <c r="K441" s="473"/>
      <c r="L441" s="473"/>
      <c r="M441" s="474"/>
      <c r="N441" s="447"/>
      <c r="O441" s="245">
        <f t="shared" si="109"/>
        <v>4</v>
      </c>
    </row>
    <row r="442" spans="1:15" s="11" customFormat="1" ht="14.25">
      <c r="A442" s="341" t="s">
        <v>515</v>
      </c>
      <c r="B442" s="308" t="s">
        <v>19</v>
      </c>
      <c r="C442" s="459" t="s">
        <v>1413</v>
      </c>
      <c r="D442" s="455">
        <v>2</v>
      </c>
      <c r="E442" s="465">
        <v>6.3</v>
      </c>
      <c r="F442" s="465">
        <f t="shared" si="116"/>
        <v>12.6</v>
      </c>
      <c r="G442" s="465">
        <v>9.18</v>
      </c>
      <c r="H442" s="456">
        <f aca="true" t="shared" si="117" ref="H442:H449">ROUND(D442*G442,2)</f>
        <v>18.36</v>
      </c>
      <c r="I442" s="456">
        <f aca="true" t="shared" si="118" ref="I442:I449">(F442+H442)</f>
        <v>30.96</v>
      </c>
      <c r="J442" s="456">
        <f aca="true" t="shared" si="119" ref="J442:J449">$J$11</f>
        <v>27.73</v>
      </c>
      <c r="K442" s="457">
        <f aca="true" t="shared" si="120" ref="K442:K449">ROUND(J442/100*I442,2)</f>
        <v>8.59</v>
      </c>
      <c r="L442" s="434">
        <f aca="true" t="shared" si="121" ref="L442:L449">(I442+K442)</f>
        <v>39.55</v>
      </c>
      <c r="M442" s="458">
        <f aca="true" t="shared" si="122" ref="M442:M449">L442/$C$654</f>
        <v>0</v>
      </c>
      <c r="N442" s="447" t="s">
        <v>366</v>
      </c>
      <c r="O442" s="245">
        <f t="shared" si="109"/>
        <v>6</v>
      </c>
    </row>
    <row r="443" spans="1:15" s="11" customFormat="1" ht="14.25">
      <c r="A443" s="341" t="s">
        <v>516</v>
      </c>
      <c r="B443" s="308" t="s">
        <v>1682</v>
      </c>
      <c r="C443" s="459" t="s">
        <v>1413</v>
      </c>
      <c r="D443" s="455">
        <v>50</v>
      </c>
      <c r="E443" s="465">
        <v>3.41</v>
      </c>
      <c r="F443" s="465">
        <f t="shared" si="116"/>
        <v>170.5</v>
      </c>
      <c r="G443" s="465">
        <v>5.13</v>
      </c>
      <c r="H443" s="456">
        <f t="shared" si="117"/>
        <v>256.5</v>
      </c>
      <c r="I443" s="456">
        <f t="shared" si="118"/>
        <v>427</v>
      </c>
      <c r="J443" s="456">
        <f t="shared" si="119"/>
        <v>27.73</v>
      </c>
      <c r="K443" s="457">
        <f t="shared" si="120"/>
        <v>118.41</v>
      </c>
      <c r="L443" s="434">
        <f t="shared" si="121"/>
        <v>545.41</v>
      </c>
      <c r="M443" s="458">
        <f t="shared" si="122"/>
        <v>0.0005</v>
      </c>
      <c r="N443" s="447" t="s">
        <v>365</v>
      </c>
      <c r="O443" s="245">
        <f t="shared" si="109"/>
        <v>6</v>
      </c>
    </row>
    <row r="444" spans="1:15" s="11" customFormat="1" ht="14.25">
      <c r="A444" s="341" t="s">
        <v>517</v>
      </c>
      <c r="B444" s="308" t="s">
        <v>1683</v>
      </c>
      <c r="C444" s="459" t="s">
        <v>1413</v>
      </c>
      <c r="D444" s="455">
        <v>20</v>
      </c>
      <c r="E444" s="465">
        <v>3.52</v>
      </c>
      <c r="F444" s="465">
        <f t="shared" si="116"/>
        <v>70.4</v>
      </c>
      <c r="G444" s="465">
        <v>3.3</v>
      </c>
      <c r="H444" s="456">
        <f t="shared" si="117"/>
        <v>66</v>
      </c>
      <c r="I444" s="456">
        <f t="shared" si="118"/>
        <v>136.4</v>
      </c>
      <c r="J444" s="456">
        <f t="shared" si="119"/>
        <v>27.73</v>
      </c>
      <c r="K444" s="457">
        <f t="shared" si="120"/>
        <v>37.82</v>
      </c>
      <c r="L444" s="434">
        <f t="shared" si="121"/>
        <v>174.22</v>
      </c>
      <c r="M444" s="458">
        <f t="shared" si="122"/>
        <v>0.0002</v>
      </c>
      <c r="N444" s="447" t="s">
        <v>362</v>
      </c>
      <c r="O444" s="245">
        <f t="shared" si="109"/>
        <v>6</v>
      </c>
    </row>
    <row r="445" spans="1:15" s="11" customFormat="1" ht="14.25">
      <c r="A445" s="341" t="s">
        <v>518</v>
      </c>
      <c r="B445" s="308" t="s">
        <v>1684</v>
      </c>
      <c r="C445" s="459" t="s">
        <v>1413</v>
      </c>
      <c r="D445" s="455">
        <v>10</v>
      </c>
      <c r="E445" s="465">
        <v>5.22</v>
      </c>
      <c r="F445" s="465">
        <f t="shared" si="116"/>
        <v>52.2</v>
      </c>
      <c r="G445" s="465">
        <v>8.3</v>
      </c>
      <c r="H445" s="456">
        <f t="shared" si="117"/>
        <v>83</v>
      </c>
      <c r="I445" s="456">
        <f t="shared" si="118"/>
        <v>135.2</v>
      </c>
      <c r="J445" s="456">
        <f t="shared" si="119"/>
        <v>27.73</v>
      </c>
      <c r="K445" s="457">
        <f t="shared" si="120"/>
        <v>37.49</v>
      </c>
      <c r="L445" s="434">
        <f t="shared" si="121"/>
        <v>172.69</v>
      </c>
      <c r="M445" s="458">
        <f t="shared" si="122"/>
        <v>0.0002</v>
      </c>
      <c r="N445" s="447" t="s">
        <v>363</v>
      </c>
      <c r="O445" s="245">
        <f t="shared" si="109"/>
        <v>6</v>
      </c>
    </row>
    <row r="446" spans="1:15" s="11" customFormat="1" ht="14.25">
      <c r="A446" s="341" t="s">
        <v>519</v>
      </c>
      <c r="B446" s="308" t="s">
        <v>1685</v>
      </c>
      <c r="C446" s="459" t="s">
        <v>1413</v>
      </c>
      <c r="D446" s="455">
        <v>10</v>
      </c>
      <c r="E446" s="465">
        <v>5.96</v>
      </c>
      <c r="F446" s="465">
        <f t="shared" si="116"/>
        <v>59.6</v>
      </c>
      <c r="G446" s="465">
        <v>17.06</v>
      </c>
      <c r="H446" s="456">
        <f t="shared" si="117"/>
        <v>170.6</v>
      </c>
      <c r="I446" s="456">
        <f t="shared" si="118"/>
        <v>230.2</v>
      </c>
      <c r="J446" s="456">
        <f t="shared" si="119"/>
        <v>27.73</v>
      </c>
      <c r="K446" s="457">
        <f t="shared" si="120"/>
        <v>63.83</v>
      </c>
      <c r="L446" s="434">
        <f t="shared" si="121"/>
        <v>294.03</v>
      </c>
      <c r="M446" s="458">
        <f t="shared" si="122"/>
        <v>0.0003</v>
      </c>
      <c r="N446" s="447" t="s">
        <v>364</v>
      </c>
      <c r="O446" s="245">
        <f t="shared" si="109"/>
        <v>6</v>
      </c>
    </row>
    <row r="447" spans="1:15" s="11" customFormat="1" ht="14.25">
      <c r="A447" s="341" t="s">
        <v>520</v>
      </c>
      <c r="B447" s="308" t="s">
        <v>1686</v>
      </c>
      <c r="C447" s="459" t="s">
        <v>1413</v>
      </c>
      <c r="D447" s="455">
        <v>2</v>
      </c>
      <c r="E447" s="465">
        <v>7.68</v>
      </c>
      <c r="F447" s="465">
        <f t="shared" si="116"/>
        <v>15.36</v>
      </c>
      <c r="G447" s="465">
        <v>25</v>
      </c>
      <c r="H447" s="456">
        <f t="shared" si="117"/>
        <v>50</v>
      </c>
      <c r="I447" s="456">
        <f t="shared" si="118"/>
        <v>65.36</v>
      </c>
      <c r="J447" s="456">
        <f t="shared" si="119"/>
        <v>27.73</v>
      </c>
      <c r="K447" s="457">
        <f t="shared" si="120"/>
        <v>18.12</v>
      </c>
      <c r="L447" s="434">
        <f t="shared" si="121"/>
        <v>83.48</v>
      </c>
      <c r="M447" s="458">
        <f t="shared" si="122"/>
        <v>0.0001</v>
      </c>
      <c r="N447" s="447" t="s">
        <v>265</v>
      </c>
      <c r="O447" s="245">
        <f t="shared" si="109"/>
        <v>6</v>
      </c>
    </row>
    <row r="448" spans="1:15" s="11" customFormat="1" ht="14.25">
      <c r="A448" s="341" t="s">
        <v>521</v>
      </c>
      <c r="B448" s="308" t="s">
        <v>20</v>
      </c>
      <c r="C448" s="459" t="s">
        <v>1413</v>
      </c>
      <c r="D448" s="455">
        <v>6</v>
      </c>
      <c r="E448" s="465">
        <v>7.97</v>
      </c>
      <c r="F448" s="465">
        <f t="shared" si="116"/>
        <v>47.82</v>
      </c>
      <c r="G448" s="465">
        <v>62.08</v>
      </c>
      <c r="H448" s="456">
        <f t="shared" si="117"/>
        <v>372.48</v>
      </c>
      <c r="I448" s="456">
        <f t="shared" si="118"/>
        <v>420.3</v>
      </c>
      <c r="J448" s="456">
        <f t="shared" si="119"/>
        <v>27.73</v>
      </c>
      <c r="K448" s="457">
        <f t="shared" si="120"/>
        <v>116.55</v>
      </c>
      <c r="L448" s="434">
        <f t="shared" si="121"/>
        <v>536.85</v>
      </c>
      <c r="M448" s="458">
        <f t="shared" si="122"/>
        <v>0.0005</v>
      </c>
      <c r="N448" s="447" t="s">
        <v>265</v>
      </c>
      <c r="O448" s="245">
        <f t="shared" si="109"/>
        <v>6</v>
      </c>
    </row>
    <row r="449" spans="1:15" s="11" customFormat="1" ht="14.25">
      <c r="A449" s="341" t="s">
        <v>522</v>
      </c>
      <c r="B449" s="308" t="s">
        <v>1688</v>
      </c>
      <c r="C449" s="459" t="s">
        <v>1413</v>
      </c>
      <c r="D449" s="455">
        <v>6</v>
      </c>
      <c r="E449" s="465">
        <v>7.68</v>
      </c>
      <c r="F449" s="465">
        <f t="shared" si="116"/>
        <v>46.08</v>
      </c>
      <c r="G449" s="465">
        <v>60</v>
      </c>
      <c r="H449" s="456">
        <f t="shared" si="117"/>
        <v>360</v>
      </c>
      <c r="I449" s="456">
        <f t="shared" si="118"/>
        <v>406.08</v>
      </c>
      <c r="J449" s="456">
        <f t="shared" si="119"/>
        <v>27.73</v>
      </c>
      <c r="K449" s="457">
        <f t="shared" si="120"/>
        <v>112.61</v>
      </c>
      <c r="L449" s="434">
        <f t="shared" si="121"/>
        <v>518.69</v>
      </c>
      <c r="M449" s="458">
        <f t="shared" si="122"/>
        <v>0.0005</v>
      </c>
      <c r="N449" s="447" t="s">
        <v>265</v>
      </c>
      <c r="O449" s="245">
        <f t="shared" si="109"/>
        <v>6</v>
      </c>
    </row>
    <row r="450" spans="1:15" s="11" customFormat="1" ht="14.25">
      <c r="A450" s="470" t="s">
        <v>1863</v>
      </c>
      <c r="B450" s="309" t="s">
        <v>1689</v>
      </c>
      <c r="C450" s="459"/>
      <c r="D450" s="455"/>
      <c r="E450" s="472"/>
      <c r="F450" s="472"/>
      <c r="G450" s="472"/>
      <c r="H450" s="472"/>
      <c r="I450" s="472"/>
      <c r="J450" s="472"/>
      <c r="K450" s="473"/>
      <c r="L450" s="473"/>
      <c r="M450" s="474"/>
      <c r="N450" s="447"/>
      <c r="O450" s="245">
        <f t="shared" si="109"/>
        <v>4</v>
      </c>
    </row>
    <row r="451" spans="1:15" s="11" customFormat="1" ht="25.5">
      <c r="A451" s="341" t="s">
        <v>2038</v>
      </c>
      <c r="B451" s="308" t="s">
        <v>86</v>
      </c>
      <c r="C451" s="459" t="s">
        <v>1413</v>
      </c>
      <c r="D451" s="455">
        <v>50</v>
      </c>
      <c r="E451" s="465">
        <v>4.7</v>
      </c>
      <c r="F451" s="465">
        <f t="shared" si="116"/>
        <v>235</v>
      </c>
      <c r="G451" s="465">
        <v>6.73</v>
      </c>
      <c r="H451" s="456">
        <f aca="true" t="shared" si="123" ref="H451:H481">ROUND(D451*G451,2)</f>
        <v>336.5</v>
      </c>
      <c r="I451" s="456">
        <f aca="true" t="shared" si="124" ref="I451:I481">(F451+H451)</f>
        <v>571.5</v>
      </c>
      <c r="J451" s="456">
        <f aca="true" t="shared" si="125" ref="J451:J481">$J$11</f>
        <v>27.73</v>
      </c>
      <c r="K451" s="457">
        <f aca="true" t="shared" si="126" ref="K451:K481">ROUND(J451/100*I451,2)</f>
        <v>158.48</v>
      </c>
      <c r="L451" s="434">
        <f aca="true" t="shared" si="127" ref="L451:L481">(I451+K451)</f>
        <v>729.98</v>
      </c>
      <c r="M451" s="458">
        <f aca="true" t="shared" si="128" ref="M451:M481">L451/$C$654</f>
        <v>0.0007</v>
      </c>
      <c r="N451" s="447" t="s">
        <v>84</v>
      </c>
      <c r="O451" s="245">
        <f t="shared" si="109"/>
        <v>6</v>
      </c>
    </row>
    <row r="452" spans="1:15" s="11" customFormat="1" ht="25.5">
      <c r="A452" s="341" t="s">
        <v>2220</v>
      </c>
      <c r="B452" s="308" t="s">
        <v>21</v>
      </c>
      <c r="C452" s="459" t="s">
        <v>1398</v>
      </c>
      <c r="D452" s="455">
        <v>1000</v>
      </c>
      <c r="E452" s="465">
        <v>1.17</v>
      </c>
      <c r="F452" s="465">
        <f t="shared" si="116"/>
        <v>1170</v>
      </c>
      <c r="G452" s="465">
        <v>1.14</v>
      </c>
      <c r="H452" s="456">
        <f t="shared" si="123"/>
        <v>1140</v>
      </c>
      <c r="I452" s="456">
        <f t="shared" si="124"/>
        <v>2310</v>
      </c>
      <c r="J452" s="456">
        <f t="shared" si="125"/>
        <v>27.73</v>
      </c>
      <c r="K452" s="457">
        <f t="shared" si="126"/>
        <v>640.56</v>
      </c>
      <c r="L452" s="434">
        <f t="shared" si="127"/>
        <v>2950.56</v>
      </c>
      <c r="M452" s="458">
        <f t="shared" si="128"/>
        <v>0.003</v>
      </c>
      <c r="N452" s="447" t="s">
        <v>316</v>
      </c>
      <c r="O452" s="245">
        <f t="shared" si="109"/>
        <v>6</v>
      </c>
    </row>
    <row r="453" spans="1:15" s="11" customFormat="1" ht="14.25">
      <c r="A453" s="341" t="s">
        <v>2221</v>
      </c>
      <c r="B453" s="308" t="s">
        <v>22</v>
      </c>
      <c r="C453" s="459" t="s">
        <v>1398</v>
      </c>
      <c r="D453" s="455">
        <v>600</v>
      </c>
      <c r="E453" s="465">
        <v>1.43</v>
      </c>
      <c r="F453" s="465">
        <f t="shared" si="116"/>
        <v>858</v>
      </c>
      <c r="G453" s="465">
        <v>1.94</v>
      </c>
      <c r="H453" s="456">
        <f t="shared" si="123"/>
        <v>1164</v>
      </c>
      <c r="I453" s="456">
        <f t="shared" si="124"/>
        <v>2022</v>
      </c>
      <c r="J453" s="456">
        <f t="shared" si="125"/>
        <v>27.73</v>
      </c>
      <c r="K453" s="457">
        <f t="shared" si="126"/>
        <v>560.7</v>
      </c>
      <c r="L453" s="434">
        <f t="shared" si="127"/>
        <v>2582.7</v>
      </c>
      <c r="M453" s="458">
        <f t="shared" si="128"/>
        <v>0.0026</v>
      </c>
      <c r="N453" s="447" t="s">
        <v>317</v>
      </c>
      <c r="O453" s="245">
        <f t="shared" si="109"/>
        <v>6</v>
      </c>
    </row>
    <row r="454" spans="1:15" s="11" customFormat="1" ht="14.25">
      <c r="A454" s="341" t="s">
        <v>2222</v>
      </c>
      <c r="B454" s="308" t="s">
        <v>23</v>
      </c>
      <c r="C454" s="459" t="s">
        <v>1398</v>
      </c>
      <c r="D454" s="455">
        <v>300</v>
      </c>
      <c r="E454" s="465">
        <v>1.64</v>
      </c>
      <c r="F454" s="465">
        <f t="shared" si="116"/>
        <v>492</v>
      </c>
      <c r="G454" s="465">
        <v>2.91</v>
      </c>
      <c r="H454" s="456">
        <f t="shared" si="123"/>
        <v>873</v>
      </c>
      <c r="I454" s="456">
        <f t="shared" si="124"/>
        <v>1365</v>
      </c>
      <c r="J454" s="456">
        <f t="shared" si="125"/>
        <v>27.73</v>
      </c>
      <c r="K454" s="457">
        <f t="shared" si="126"/>
        <v>378.51</v>
      </c>
      <c r="L454" s="434">
        <f t="shared" si="127"/>
        <v>1743.51</v>
      </c>
      <c r="M454" s="458">
        <f t="shared" si="128"/>
        <v>0.0017</v>
      </c>
      <c r="N454" s="447" t="s">
        <v>318</v>
      </c>
      <c r="O454" s="245">
        <f t="shared" si="109"/>
        <v>6</v>
      </c>
    </row>
    <row r="455" spans="1:15" s="11" customFormat="1" ht="25.5">
      <c r="A455" s="341" t="s">
        <v>2223</v>
      </c>
      <c r="B455" s="308" t="s">
        <v>24</v>
      </c>
      <c r="C455" s="459" t="s">
        <v>1398</v>
      </c>
      <c r="D455" s="455">
        <v>200</v>
      </c>
      <c r="E455" s="465">
        <v>1.88</v>
      </c>
      <c r="F455" s="465">
        <f t="shared" si="116"/>
        <v>376</v>
      </c>
      <c r="G455" s="465">
        <v>5.1</v>
      </c>
      <c r="H455" s="456">
        <f t="shared" si="123"/>
        <v>1020</v>
      </c>
      <c r="I455" s="456">
        <f t="shared" si="124"/>
        <v>1396</v>
      </c>
      <c r="J455" s="456">
        <f t="shared" si="125"/>
        <v>27.73</v>
      </c>
      <c r="K455" s="457">
        <f t="shared" si="126"/>
        <v>387.11</v>
      </c>
      <c r="L455" s="434">
        <f t="shared" si="127"/>
        <v>1783.11</v>
      </c>
      <c r="M455" s="458">
        <f t="shared" si="128"/>
        <v>0.0018</v>
      </c>
      <c r="N455" s="447" t="s">
        <v>319</v>
      </c>
      <c r="O455" s="245">
        <f aca="true" t="shared" si="129" ref="O455:O518">LEN(A455)</f>
        <v>6</v>
      </c>
    </row>
    <row r="456" spans="1:15" s="11" customFormat="1" ht="25.5">
      <c r="A456" s="341" t="s">
        <v>2224</v>
      </c>
      <c r="B456" s="308" t="s">
        <v>25</v>
      </c>
      <c r="C456" s="459" t="s">
        <v>1398</v>
      </c>
      <c r="D456" s="455">
        <v>100</v>
      </c>
      <c r="E456" s="465">
        <v>2.11</v>
      </c>
      <c r="F456" s="465">
        <f t="shared" si="116"/>
        <v>211</v>
      </c>
      <c r="G456" s="465">
        <v>5.9</v>
      </c>
      <c r="H456" s="456">
        <f t="shared" si="123"/>
        <v>590</v>
      </c>
      <c r="I456" s="456">
        <f t="shared" si="124"/>
        <v>801</v>
      </c>
      <c r="J456" s="456">
        <f t="shared" si="125"/>
        <v>27.73</v>
      </c>
      <c r="K456" s="457">
        <f t="shared" si="126"/>
        <v>222.12</v>
      </c>
      <c r="L456" s="434">
        <f t="shared" si="127"/>
        <v>1023.12</v>
      </c>
      <c r="M456" s="458">
        <f t="shared" si="128"/>
        <v>0.001</v>
      </c>
      <c r="N456" s="447" t="s">
        <v>320</v>
      </c>
      <c r="O456" s="245">
        <f t="shared" si="129"/>
        <v>6</v>
      </c>
    </row>
    <row r="457" spans="1:15" s="11" customFormat="1" ht="25.5">
      <c r="A457" s="341" t="s">
        <v>2225</v>
      </c>
      <c r="B457" s="308" t="s">
        <v>26</v>
      </c>
      <c r="C457" s="459" t="s">
        <v>1398</v>
      </c>
      <c r="D457" s="455">
        <v>60</v>
      </c>
      <c r="E457" s="465">
        <v>2.35</v>
      </c>
      <c r="F457" s="465">
        <f t="shared" si="116"/>
        <v>141</v>
      </c>
      <c r="G457" s="465">
        <v>9.23</v>
      </c>
      <c r="H457" s="456">
        <f t="shared" si="123"/>
        <v>553.8</v>
      </c>
      <c r="I457" s="456">
        <f t="shared" si="124"/>
        <v>694.8</v>
      </c>
      <c r="J457" s="456">
        <f t="shared" si="125"/>
        <v>27.73</v>
      </c>
      <c r="K457" s="457">
        <f t="shared" si="126"/>
        <v>192.67</v>
      </c>
      <c r="L457" s="434">
        <f t="shared" si="127"/>
        <v>887.47</v>
      </c>
      <c r="M457" s="458">
        <f t="shared" si="128"/>
        <v>0.0009</v>
      </c>
      <c r="N457" s="447" t="s">
        <v>321</v>
      </c>
      <c r="O457" s="245">
        <f t="shared" si="129"/>
        <v>6</v>
      </c>
    </row>
    <row r="458" spans="1:15" s="11" customFormat="1" ht="25.5">
      <c r="A458" s="341" t="s">
        <v>2226</v>
      </c>
      <c r="B458" s="308" t="s">
        <v>27</v>
      </c>
      <c r="C458" s="459" t="s">
        <v>1398</v>
      </c>
      <c r="D458" s="455">
        <v>40</v>
      </c>
      <c r="E458" s="465">
        <v>2.35</v>
      </c>
      <c r="F458" s="465">
        <f t="shared" si="116"/>
        <v>94</v>
      </c>
      <c r="G458" s="465">
        <v>9.23</v>
      </c>
      <c r="H458" s="456">
        <f t="shared" si="123"/>
        <v>369.2</v>
      </c>
      <c r="I458" s="456">
        <f t="shared" si="124"/>
        <v>463.2</v>
      </c>
      <c r="J458" s="456">
        <f t="shared" si="125"/>
        <v>27.73</v>
      </c>
      <c r="K458" s="457">
        <f t="shared" si="126"/>
        <v>128.45</v>
      </c>
      <c r="L458" s="434">
        <f t="shared" si="127"/>
        <v>591.65</v>
      </c>
      <c r="M458" s="458">
        <f t="shared" si="128"/>
        <v>0.0006</v>
      </c>
      <c r="N458" s="447" t="s">
        <v>321</v>
      </c>
      <c r="O458" s="245">
        <f>LEN(A458)</f>
        <v>6</v>
      </c>
    </row>
    <row r="459" spans="1:15" s="11" customFormat="1" ht="25.5">
      <c r="A459" s="341" t="s">
        <v>523</v>
      </c>
      <c r="B459" s="308" t="s">
        <v>28</v>
      </c>
      <c r="C459" s="459" t="s">
        <v>1398</v>
      </c>
      <c r="D459" s="455">
        <v>40</v>
      </c>
      <c r="E459" s="465">
        <v>4.7</v>
      </c>
      <c r="F459" s="465">
        <f t="shared" si="116"/>
        <v>188</v>
      </c>
      <c r="G459" s="465">
        <v>16.52</v>
      </c>
      <c r="H459" s="456">
        <f t="shared" si="123"/>
        <v>660.8</v>
      </c>
      <c r="I459" s="456">
        <f t="shared" si="124"/>
        <v>848.8</v>
      </c>
      <c r="J459" s="456">
        <f t="shared" si="125"/>
        <v>27.73</v>
      </c>
      <c r="K459" s="457">
        <f t="shared" si="126"/>
        <v>235.37</v>
      </c>
      <c r="L459" s="434">
        <f t="shared" si="127"/>
        <v>1084.17</v>
      </c>
      <c r="M459" s="458">
        <f t="shared" si="128"/>
        <v>0.0011</v>
      </c>
      <c r="N459" s="447" t="s">
        <v>322</v>
      </c>
      <c r="O459" s="245">
        <f t="shared" si="129"/>
        <v>6</v>
      </c>
    </row>
    <row r="460" spans="1:15" s="11" customFormat="1" ht="25.5">
      <c r="A460" s="341" t="s">
        <v>524</v>
      </c>
      <c r="B460" s="308" t="s">
        <v>29</v>
      </c>
      <c r="C460" s="459" t="s">
        <v>1398</v>
      </c>
      <c r="D460" s="455">
        <v>10</v>
      </c>
      <c r="E460" s="465">
        <v>5.87</v>
      </c>
      <c r="F460" s="465">
        <f t="shared" si="116"/>
        <v>58.7</v>
      </c>
      <c r="G460" s="465">
        <v>24.24</v>
      </c>
      <c r="H460" s="456">
        <f t="shared" si="123"/>
        <v>242.4</v>
      </c>
      <c r="I460" s="456">
        <f t="shared" si="124"/>
        <v>301.1</v>
      </c>
      <c r="J460" s="456">
        <f t="shared" si="125"/>
        <v>27.73</v>
      </c>
      <c r="K460" s="457">
        <f t="shared" si="126"/>
        <v>83.5</v>
      </c>
      <c r="L460" s="434">
        <f t="shared" si="127"/>
        <v>384.6</v>
      </c>
      <c r="M460" s="458">
        <f t="shared" si="128"/>
        <v>0.0004</v>
      </c>
      <c r="N460" s="447" t="s">
        <v>323</v>
      </c>
      <c r="O460" s="245">
        <f t="shared" si="129"/>
        <v>7</v>
      </c>
    </row>
    <row r="461" spans="1:15" s="11" customFormat="1" ht="25.5">
      <c r="A461" s="341" t="s">
        <v>525</v>
      </c>
      <c r="B461" s="308" t="s">
        <v>30</v>
      </c>
      <c r="C461" s="459" t="s">
        <v>1398</v>
      </c>
      <c r="D461" s="455">
        <v>6</v>
      </c>
      <c r="E461" s="465">
        <v>7.05</v>
      </c>
      <c r="F461" s="465">
        <f t="shared" si="116"/>
        <v>42.3</v>
      </c>
      <c r="G461" s="465">
        <v>32.66</v>
      </c>
      <c r="H461" s="456">
        <f t="shared" si="123"/>
        <v>195.96</v>
      </c>
      <c r="I461" s="456">
        <f t="shared" si="124"/>
        <v>238.26</v>
      </c>
      <c r="J461" s="456">
        <f t="shared" si="125"/>
        <v>27.73</v>
      </c>
      <c r="K461" s="457">
        <f t="shared" si="126"/>
        <v>66.07</v>
      </c>
      <c r="L461" s="434">
        <f t="shared" si="127"/>
        <v>304.33</v>
      </c>
      <c r="M461" s="458">
        <f t="shared" si="128"/>
        <v>0.0003</v>
      </c>
      <c r="N461" s="447" t="s">
        <v>324</v>
      </c>
      <c r="O461" s="245">
        <f t="shared" si="129"/>
        <v>7</v>
      </c>
    </row>
    <row r="462" spans="1:15" s="11" customFormat="1" ht="25.5">
      <c r="A462" s="341" t="s">
        <v>526</v>
      </c>
      <c r="B462" s="308" t="s">
        <v>31</v>
      </c>
      <c r="C462" s="459" t="s">
        <v>1398</v>
      </c>
      <c r="D462" s="455">
        <v>6</v>
      </c>
      <c r="E462" s="465">
        <v>8.22</v>
      </c>
      <c r="F462" s="465">
        <f aca="true" t="shared" si="130" ref="F462:F523">ROUND(D462*E462,2)</f>
        <v>49.32</v>
      </c>
      <c r="G462" s="465">
        <v>40.71</v>
      </c>
      <c r="H462" s="456">
        <f t="shared" si="123"/>
        <v>244.26</v>
      </c>
      <c r="I462" s="456">
        <f t="shared" si="124"/>
        <v>293.58</v>
      </c>
      <c r="J462" s="456">
        <f t="shared" si="125"/>
        <v>27.73</v>
      </c>
      <c r="K462" s="457">
        <f t="shared" si="126"/>
        <v>81.41</v>
      </c>
      <c r="L462" s="434">
        <f t="shared" si="127"/>
        <v>374.99</v>
      </c>
      <c r="M462" s="458">
        <f t="shared" si="128"/>
        <v>0.0004</v>
      </c>
      <c r="N462" s="447" t="s">
        <v>325</v>
      </c>
      <c r="O462" s="245">
        <f t="shared" si="129"/>
        <v>7</v>
      </c>
    </row>
    <row r="463" spans="1:15" s="11" customFormat="1" ht="25.5">
      <c r="A463" s="341" t="s">
        <v>527</v>
      </c>
      <c r="B463" s="308" t="s">
        <v>32</v>
      </c>
      <c r="C463" s="459" t="s">
        <v>1398</v>
      </c>
      <c r="D463" s="455">
        <v>4</v>
      </c>
      <c r="E463" s="465">
        <v>9.4</v>
      </c>
      <c r="F463" s="465">
        <f t="shared" si="130"/>
        <v>37.6</v>
      </c>
      <c r="G463" s="465">
        <v>49.18</v>
      </c>
      <c r="H463" s="456">
        <f t="shared" si="123"/>
        <v>196.72</v>
      </c>
      <c r="I463" s="456">
        <f t="shared" si="124"/>
        <v>234.32</v>
      </c>
      <c r="J463" s="456">
        <f t="shared" si="125"/>
        <v>27.73</v>
      </c>
      <c r="K463" s="457">
        <f t="shared" si="126"/>
        <v>64.98</v>
      </c>
      <c r="L463" s="434">
        <f t="shared" si="127"/>
        <v>299.3</v>
      </c>
      <c r="M463" s="458">
        <f t="shared" si="128"/>
        <v>0.0003</v>
      </c>
      <c r="N463" s="447" t="s">
        <v>326</v>
      </c>
      <c r="O463" s="245">
        <f t="shared" si="129"/>
        <v>7</v>
      </c>
    </row>
    <row r="464" spans="1:15" s="11" customFormat="1" ht="25.5">
      <c r="A464" s="341" t="s">
        <v>528</v>
      </c>
      <c r="B464" s="308" t="s">
        <v>33</v>
      </c>
      <c r="C464" s="459" t="s">
        <v>1398</v>
      </c>
      <c r="D464" s="455">
        <v>4</v>
      </c>
      <c r="E464" s="465">
        <v>10.87</v>
      </c>
      <c r="F464" s="465">
        <f t="shared" si="130"/>
        <v>43.48</v>
      </c>
      <c r="G464" s="465">
        <v>61.52</v>
      </c>
      <c r="H464" s="456">
        <f t="shared" si="123"/>
        <v>246.08</v>
      </c>
      <c r="I464" s="456">
        <f t="shared" si="124"/>
        <v>289.56</v>
      </c>
      <c r="J464" s="456">
        <f t="shared" si="125"/>
        <v>27.73</v>
      </c>
      <c r="K464" s="457">
        <f t="shared" si="126"/>
        <v>80.29</v>
      </c>
      <c r="L464" s="434">
        <f t="shared" si="127"/>
        <v>369.85</v>
      </c>
      <c r="M464" s="458">
        <f t="shared" si="128"/>
        <v>0.0004</v>
      </c>
      <c r="N464" s="447" t="s">
        <v>327</v>
      </c>
      <c r="O464" s="245">
        <f t="shared" si="129"/>
        <v>7</v>
      </c>
    </row>
    <row r="465" spans="1:15" s="11" customFormat="1" ht="25.5">
      <c r="A465" s="341" t="s">
        <v>529</v>
      </c>
      <c r="B465" s="308" t="s">
        <v>34</v>
      </c>
      <c r="C465" s="459" t="s">
        <v>1398</v>
      </c>
      <c r="D465" s="455">
        <v>4</v>
      </c>
      <c r="E465" s="465">
        <v>11.75</v>
      </c>
      <c r="F465" s="465">
        <f t="shared" si="130"/>
        <v>47</v>
      </c>
      <c r="G465" s="465">
        <v>80.08</v>
      </c>
      <c r="H465" s="456">
        <f t="shared" si="123"/>
        <v>320.32</v>
      </c>
      <c r="I465" s="456">
        <f t="shared" si="124"/>
        <v>367.32</v>
      </c>
      <c r="J465" s="456">
        <f t="shared" si="125"/>
        <v>27.73</v>
      </c>
      <c r="K465" s="457">
        <f t="shared" si="126"/>
        <v>101.86</v>
      </c>
      <c r="L465" s="434">
        <f t="shared" si="127"/>
        <v>469.18</v>
      </c>
      <c r="M465" s="458">
        <f t="shared" si="128"/>
        <v>0.0005</v>
      </c>
      <c r="N465" s="447" t="s">
        <v>328</v>
      </c>
      <c r="O465" s="245">
        <f t="shared" si="129"/>
        <v>7</v>
      </c>
    </row>
    <row r="466" spans="1:15" s="11" customFormat="1" ht="25.5">
      <c r="A466" s="341" t="s">
        <v>530</v>
      </c>
      <c r="B466" s="308" t="s">
        <v>35</v>
      </c>
      <c r="C466" s="459" t="s">
        <v>1398</v>
      </c>
      <c r="D466" s="455">
        <v>1000</v>
      </c>
      <c r="E466" s="465">
        <v>1.21</v>
      </c>
      <c r="F466" s="465">
        <f t="shared" si="130"/>
        <v>1210</v>
      </c>
      <c r="G466" s="465">
        <v>1.45</v>
      </c>
      <c r="H466" s="456">
        <f t="shared" si="123"/>
        <v>1450</v>
      </c>
      <c r="I466" s="456">
        <f t="shared" si="124"/>
        <v>2660</v>
      </c>
      <c r="J466" s="456">
        <f t="shared" si="125"/>
        <v>27.73</v>
      </c>
      <c r="K466" s="457">
        <f t="shared" si="126"/>
        <v>737.62</v>
      </c>
      <c r="L466" s="434">
        <f t="shared" si="127"/>
        <v>3397.62</v>
      </c>
      <c r="M466" s="458">
        <f t="shared" si="128"/>
        <v>0.0034</v>
      </c>
      <c r="N466" s="447" t="s">
        <v>329</v>
      </c>
      <c r="O466" s="245">
        <f t="shared" si="129"/>
        <v>7</v>
      </c>
    </row>
    <row r="467" spans="1:15" s="11" customFormat="1" ht="25.5">
      <c r="A467" s="341" t="s">
        <v>531</v>
      </c>
      <c r="B467" s="308" t="s">
        <v>36</v>
      </c>
      <c r="C467" s="459" t="s">
        <v>1398</v>
      </c>
      <c r="D467" s="455">
        <v>600</v>
      </c>
      <c r="E467" s="465">
        <v>1.48</v>
      </c>
      <c r="F467" s="465">
        <f t="shared" si="130"/>
        <v>888</v>
      </c>
      <c r="G467" s="465">
        <v>2.41</v>
      </c>
      <c r="H467" s="456">
        <f t="shared" si="123"/>
        <v>1446</v>
      </c>
      <c r="I467" s="456">
        <f t="shared" si="124"/>
        <v>2334</v>
      </c>
      <c r="J467" s="456">
        <f t="shared" si="125"/>
        <v>27.73</v>
      </c>
      <c r="K467" s="457">
        <f t="shared" si="126"/>
        <v>647.22</v>
      </c>
      <c r="L467" s="434">
        <f t="shared" si="127"/>
        <v>2981.22</v>
      </c>
      <c r="M467" s="458">
        <f t="shared" si="128"/>
        <v>0.003</v>
      </c>
      <c r="N467" s="447" t="s">
        <v>330</v>
      </c>
      <c r="O467" s="245">
        <f t="shared" si="129"/>
        <v>7</v>
      </c>
    </row>
    <row r="468" spans="1:15" s="11" customFormat="1" ht="25.5">
      <c r="A468" s="341" t="s">
        <v>532</v>
      </c>
      <c r="B468" s="308" t="s">
        <v>37</v>
      </c>
      <c r="C468" s="459" t="s">
        <v>1398</v>
      </c>
      <c r="D468" s="455">
        <v>300</v>
      </c>
      <c r="E468" s="465">
        <v>1.7</v>
      </c>
      <c r="F468" s="465">
        <f t="shared" si="130"/>
        <v>510</v>
      </c>
      <c r="G468" s="465">
        <v>3</v>
      </c>
      <c r="H468" s="456">
        <f t="shared" si="123"/>
        <v>900</v>
      </c>
      <c r="I468" s="456">
        <f t="shared" si="124"/>
        <v>1410</v>
      </c>
      <c r="J468" s="456">
        <f t="shared" si="125"/>
        <v>27.73</v>
      </c>
      <c r="K468" s="457">
        <f t="shared" si="126"/>
        <v>390.99</v>
      </c>
      <c r="L468" s="434">
        <f t="shared" si="127"/>
        <v>1800.99</v>
      </c>
      <c r="M468" s="458">
        <f t="shared" si="128"/>
        <v>0.0018</v>
      </c>
      <c r="N468" s="447" t="s">
        <v>331</v>
      </c>
      <c r="O468" s="245">
        <f t="shared" si="129"/>
        <v>7</v>
      </c>
    </row>
    <row r="469" spans="1:15" s="11" customFormat="1" ht="25.5">
      <c r="A469" s="341" t="s">
        <v>533</v>
      </c>
      <c r="B469" s="308" t="s">
        <v>38</v>
      </c>
      <c r="C469" s="459" t="s">
        <v>1398</v>
      </c>
      <c r="D469" s="455">
        <v>200</v>
      </c>
      <c r="E469" s="465">
        <v>1.94</v>
      </c>
      <c r="F469" s="465">
        <f t="shared" si="130"/>
        <v>388</v>
      </c>
      <c r="G469" s="465">
        <v>4.61</v>
      </c>
      <c r="H469" s="456">
        <f t="shared" si="123"/>
        <v>922</v>
      </c>
      <c r="I469" s="456">
        <f t="shared" si="124"/>
        <v>1310</v>
      </c>
      <c r="J469" s="456">
        <f t="shared" si="125"/>
        <v>27.73</v>
      </c>
      <c r="K469" s="457">
        <f t="shared" si="126"/>
        <v>363.26</v>
      </c>
      <c r="L469" s="434">
        <f t="shared" si="127"/>
        <v>1673.26</v>
      </c>
      <c r="M469" s="458">
        <f t="shared" si="128"/>
        <v>0.0017</v>
      </c>
      <c r="N469" s="447" t="s">
        <v>332</v>
      </c>
      <c r="O469" s="245">
        <f t="shared" si="129"/>
        <v>7</v>
      </c>
    </row>
    <row r="470" spans="1:15" s="11" customFormat="1" ht="25.5">
      <c r="A470" s="341" t="s">
        <v>534</v>
      </c>
      <c r="B470" s="308" t="s">
        <v>39</v>
      </c>
      <c r="C470" s="459" t="s">
        <v>1398</v>
      </c>
      <c r="D470" s="455">
        <v>100</v>
      </c>
      <c r="E470" s="465">
        <v>2.18</v>
      </c>
      <c r="F470" s="465">
        <f t="shared" si="130"/>
        <v>218</v>
      </c>
      <c r="G470" s="465">
        <v>6.92</v>
      </c>
      <c r="H470" s="456">
        <f t="shared" si="123"/>
        <v>692</v>
      </c>
      <c r="I470" s="456">
        <f t="shared" si="124"/>
        <v>910</v>
      </c>
      <c r="J470" s="456">
        <f t="shared" si="125"/>
        <v>27.73</v>
      </c>
      <c r="K470" s="457">
        <f t="shared" si="126"/>
        <v>252.34</v>
      </c>
      <c r="L470" s="434">
        <f t="shared" si="127"/>
        <v>1162.34</v>
      </c>
      <c r="M470" s="458">
        <f t="shared" si="128"/>
        <v>0.0012</v>
      </c>
      <c r="N470" s="447" t="s">
        <v>333</v>
      </c>
      <c r="O470" s="245">
        <f t="shared" si="129"/>
        <v>7</v>
      </c>
    </row>
    <row r="471" spans="1:15" s="11" customFormat="1" ht="25.5">
      <c r="A471" s="341" t="s">
        <v>535</v>
      </c>
      <c r="B471" s="308" t="s">
        <v>40</v>
      </c>
      <c r="C471" s="459" t="s">
        <v>1398</v>
      </c>
      <c r="D471" s="455">
        <v>60</v>
      </c>
      <c r="E471" s="465">
        <v>1.88</v>
      </c>
      <c r="F471" s="465">
        <f t="shared" si="130"/>
        <v>112.8</v>
      </c>
      <c r="G471" s="465">
        <v>12.41</v>
      </c>
      <c r="H471" s="456">
        <f t="shared" si="123"/>
        <v>744.6</v>
      </c>
      <c r="I471" s="456">
        <f t="shared" si="124"/>
        <v>857.4</v>
      </c>
      <c r="J471" s="456">
        <f t="shared" si="125"/>
        <v>27.73</v>
      </c>
      <c r="K471" s="457">
        <f t="shared" si="126"/>
        <v>237.76</v>
      </c>
      <c r="L471" s="434">
        <f t="shared" si="127"/>
        <v>1095.16</v>
      </c>
      <c r="M471" s="458">
        <f t="shared" si="128"/>
        <v>0.0011</v>
      </c>
      <c r="N471" s="447" t="s">
        <v>334</v>
      </c>
      <c r="O471" s="245">
        <f t="shared" si="129"/>
        <v>7</v>
      </c>
    </row>
    <row r="472" spans="1:15" s="11" customFormat="1" ht="25.5">
      <c r="A472" s="341" t="s">
        <v>536</v>
      </c>
      <c r="B472" s="308" t="s">
        <v>41</v>
      </c>
      <c r="C472" s="459" t="s">
        <v>1398</v>
      </c>
      <c r="D472" s="455">
        <v>40</v>
      </c>
      <c r="E472" s="465">
        <v>3.64</v>
      </c>
      <c r="F472" s="465">
        <f t="shared" si="130"/>
        <v>145.6</v>
      </c>
      <c r="G472" s="465">
        <v>14.05</v>
      </c>
      <c r="H472" s="456">
        <f t="shared" si="123"/>
        <v>562</v>
      </c>
      <c r="I472" s="456">
        <f t="shared" si="124"/>
        <v>707.6</v>
      </c>
      <c r="J472" s="456">
        <f t="shared" si="125"/>
        <v>27.73</v>
      </c>
      <c r="K472" s="457">
        <f t="shared" si="126"/>
        <v>196.22</v>
      </c>
      <c r="L472" s="434">
        <f t="shared" si="127"/>
        <v>903.82</v>
      </c>
      <c r="M472" s="458">
        <f t="shared" si="128"/>
        <v>0.0009</v>
      </c>
      <c r="N472" s="447" t="s">
        <v>335</v>
      </c>
      <c r="O472" s="245">
        <f t="shared" si="129"/>
        <v>7</v>
      </c>
    </row>
    <row r="473" spans="1:15" s="11" customFormat="1" ht="25.5">
      <c r="A473" s="341" t="s">
        <v>537</v>
      </c>
      <c r="B473" s="308" t="s">
        <v>42</v>
      </c>
      <c r="C473" s="459" t="s">
        <v>1398</v>
      </c>
      <c r="D473" s="455">
        <v>40</v>
      </c>
      <c r="E473" s="465">
        <v>4.85</v>
      </c>
      <c r="F473" s="465">
        <f t="shared" si="130"/>
        <v>194</v>
      </c>
      <c r="G473" s="465">
        <v>19.04</v>
      </c>
      <c r="H473" s="456">
        <f t="shared" si="123"/>
        <v>761.6</v>
      </c>
      <c r="I473" s="456">
        <f t="shared" si="124"/>
        <v>955.6</v>
      </c>
      <c r="J473" s="456">
        <f t="shared" si="125"/>
        <v>27.73</v>
      </c>
      <c r="K473" s="457">
        <f t="shared" si="126"/>
        <v>264.99</v>
      </c>
      <c r="L473" s="434">
        <f t="shared" si="127"/>
        <v>1220.59</v>
      </c>
      <c r="M473" s="458">
        <f t="shared" si="128"/>
        <v>0.0012</v>
      </c>
      <c r="N473" s="447" t="s">
        <v>336</v>
      </c>
      <c r="O473" s="245">
        <f t="shared" si="129"/>
        <v>7</v>
      </c>
    </row>
    <row r="474" spans="1:15" s="11" customFormat="1" ht="25.5">
      <c r="A474" s="341" t="s">
        <v>538</v>
      </c>
      <c r="B474" s="308" t="s">
        <v>43</v>
      </c>
      <c r="C474" s="459" t="s">
        <v>1398</v>
      </c>
      <c r="D474" s="455">
        <v>10</v>
      </c>
      <c r="E474" s="465">
        <v>6.07</v>
      </c>
      <c r="F474" s="465">
        <f t="shared" si="130"/>
        <v>60.7</v>
      </c>
      <c r="G474" s="465">
        <v>26.6</v>
      </c>
      <c r="H474" s="456">
        <f t="shared" si="123"/>
        <v>266</v>
      </c>
      <c r="I474" s="456">
        <f t="shared" si="124"/>
        <v>326.7</v>
      </c>
      <c r="J474" s="456">
        <f t="shared" si="125"/>
        <v>27.73</v>
      </c>
      <c r="K474" s="457">
        <f t="shared" si="126"/>
        <v>90.59</v>
      </c>
      <c r="L474" s="434">
        <f t="shared" si="127"/>
        <v>417.29</v>
      </c>
      <c r="M474" s="458">
        <f t="shared" si="128"/>
        <v>0.0004</v>
      </c>
      <c r="N474" s="447" t="s">
        <v>337</v>
      </c>
      <c r="O474" s="245">
        <f t="shared" si="129"/>
        <v>7</v>
      </c>
    </row>
    <row r="475" spans="1:15" s="11" customFormat="1" ht="25.5">
      <c r="A475" s="341" t="s">
        <v>539</v>
      </c>
      <c r="B475" s="308" t="s">
        <v>44</v>
      </c>
      <c r="C475" s="459" t="s">
        <v>1398</v>
      </c>
      <c r="D475" s="455">
        <v>6</v>
      </c>
      <c r="E475" s="465">
        <v>7.28</v>
      </c>
      <c r="F475" s="465">
        <f t="shared" si="130"/>
        <v>43.68</v>
      </c>
      <c r="G475" s="465">
        <v>37.28</v>
      </c>
      <c r="H475" s="456">
        <f t="shared" si="123"/>
        <v>223.68</v>
      </c>
      <c r="I475" s="456">
        <f t="shared" si="124"/>
        <v>267.36</v>
      </c>
      <c r="J475" s="456">
        <f t="shared" si="125"/>
        <v>27.73</v>
      </c>
      <c r="K475" s="457">
        <f t="shared" si="126"/>
        <v>74.14</v>
      </c>
      <c r="L475" s="434">
        <f t="shared" si="127"/>
        <v>341.5</v>
      </c>
      <c r="M475" s="458">
        <f t="shared" si="128"/>
        <v>0.0003</v>
      </c>
      <c r="N475" s="447" t="s">
        <v>338</v>
      </c>
      <c r="O475" s="245">
        <f t="shared" si="129"/>
        <v>7</v>
      </c>
    </row>
    <row r="476" spans="1:15" s="11" customFormat="1" ht="25.5">
      <c r="A476" s="341" t="s">
        <v>540</v>
      </c>
      <c r="B476" s="308" t="s">
        <v>45</v>
      </c>
      <c r="C476" s="459" t="s">
        <v>1398</v>
      </c>
      <c r="D476" s="455">
        <v>6</v>
      </c>
      <c r="E476" s="465">
        <v>8.49</v>
      </c>
      <c r="F476" s="465">
        <f t="shared" si="130"/>
        <v>50.94</v>
      </c>
      <c r="G476" s="465">
        <v>43.07</v>
      </c>
      <c r="H476" s="456">
        <f t="shared" si="123"/>
        <v>258.42</v>
      </c>
      <c r="I476" s="456">
        <f t="shared" si="124"/>
        <v>309.36</v>
      </c>
      <c r="J476" s="456">
        <f t="shared" si="125"/>
        <v>27.73</v>
      </c>
      <c r="K476" s="457">
        <f t="shared" si="126"/>
        <v>85.79</v>
      </c>
      <c r="L476" s="434">
        <f t="shared" si="127"/>
        <v>395.15</v>
      </c>
      <c r="M476" s="458">
        <f t="shared" si="128"/>
        <v>0.0004</v>
      </c>
      <c r="N476" s="447" t="s">
        <v>339</v>
      </c>
      <c r="O476" s="245">
        <f t="shared" si="129"/>
        <v>7</v>
      </c>
    </row>
    <row r="477" spans="1:15" s="11" customFormat="1" ht="25.5">
      <c r="A477" s="341" t="s">
        <v>541</v>
      </c>
      <c r="B477" s="308" t="s">
        <v>46</v>
      </c>
      <c r="C477" s="459" t="s">
        <v>1398</v>
      </c>
      <c r="D477" s="455">
        <v>4</v>
      </c>
      <c r="E477" s="465">
        <v>9.7</v>
      </c>
      <c r="F477" s="465">
        <f t="shared" si="130"/>
        <v>38.8</v>
      </c>
      <c r="G477" s="465">
        <v>54.71</v>
      </c>
      <c r="H477" s="456">
        <f t="shared" si="123"/>
        <v>218.84</v>
      </c>
      <c r="I477" s="456">
        <f t="shared" si="124"/>
        <v>257.64</v>
      </c>
      <c r="J477" s="456">
        <f t="shared" si="125"/>
        <v>27.73</v>
      </c>
      <c r="K477" s="457">
        <f t="shared" si="126"/>
        <v>71.44</v>
      </c>
      <c r="L477" s="434">
        <f t="shared" si="127"/>
        <v>329.08</v>
      </c>
      <c r="M477" s="458">
        <f t="shared" si="128"/>
        <v>0.0003</v>
      </c>
      <c r="N477" s="447" t="s">
        <v>340</v>
      </c>
      <c r="O477" s="245">
        <f t="shared" si="129"/>
        <v>7</v>
      </c>
    </row>
    <row r="478" spans="1:15" s="11" customFormat="1" ht="25.5">
      <c r="A478" s="341" t="s">
        <v>542</v>
      </c>
      <c r="B478" s="308" t="s">
        <v>47</v>
      </c>
      <c r="C478" s="459" t="s">
        <v>1398</v>
      </c>
      <c r="D478" s="455">
        <v>4</v>
      </c>
      <c r="E478" s="465">
        <v>10.92</v>
      </c>
      <c r="F478" s="465">
        <f t="shared" si="130"/>
        <v>43.68</v>
      </c>
      <c r="G478" s="465">
        <v>67.05</v>
      </c>
      <c r="H478" s="456">
        <f t="shared" si="123"/>
        <v>268.2</v>
      </c>
      <c r="I478" s="456">
        <f t="shared" si="124"/>
        <v>311.88</v>
      </c>
      <c r="J478" s="456">
        <f t="shared" si="125"/>
        <v>27.73</v>
      </c>
      <c r="K478" s="457">
        <f t="shared" si="126"/>
        <v>86.48</v>
      </c>
      <c r="L478" s="434">
        <f t="shared" si="127"/>
        <v>398.36</v>
      </c>
      <c r="M478" s="458">
        <f t="shared" si="128"/>
        <v>0.0004</v>
      </c>
      <c r="N478" s="447" t="s">
        <v>341</v>
      </c>
      <c r="O478" s="245">
        <f t="shared" si="129"/>
        <v>7</v>
      </c>
    </row>
    <row r="479" spans="1:15" s="11" customFormat="1" ht="25.5">
      <c r="A479" s="341" t="s">
        <v>48</v>
      </c>
      <c r="B479" s="308" t="s">
        <v>49</v>
      </c>
      <c r="C479" s="459" t="s">
        <v>1398</v>
      </c>
      <c r="D479" s="455">
        <v>4</v>
      </c>
      <c r="E479" s="465">
        <v>12.13</v>
      </c>
      <c r="F479" s="465">
        <f t="shared" si="130"/>
        <v>48.52</v>
      </c>
      <c r="G479" s="465">
        <v>90.81</v>
      </c>
      <c r="H479" s="456">
        <f t="shared" si="123"/>
        <v>363.24</v>
      </c>
      <c r="I479" s="456">
        <f t="shared" si="124"/>
        <v>411.76</v>
      </c>
      <c r="J479" s="456">
        <f t="shared" si="125"/>
        <v>27.73</v>
      </c>
      <c r="K479" s="457">
        <f t="shared" si="126"/>
        <v>114.18</v>
      </c>
      <c r="L479" s="434">
        <f t="shared" si="127"/>
        <v>525.94</v>
      </c>
      <c r="M479" s="458">
        <f t="shared" si="128"/>
        <v>0.0005</v>
      </c>
      <c r="N479" s="447" t="s">
        <v>342</v>
      </c>
      <c r="O479" s="245">
        <f t="shared" si="129"/>
        <v>7</v>
      </c>
    </row>
    <row r="480" spans="1:15" s="11" customFormat="1" ht="25.5">
      <c r="A480" s="341" t="s">
        <v>93</v>
      </c>
      <c r="B480" s="308" t="s">
        <v>8</v>
      </c>
      <c r="C480" s="484" t="s">
        <v>1398</v>
      </c>
      <c r="D480" s="455">
        <v>100</v>
      </c>
      <c r="E480" s="465">
        <v>4.7</v>
      </c>
      <c r="F480" s="465">
        <f t="shared" si="130"/>
        <v>470</v>
      </c>
      <c r="G480" s="465">
        <v>0</v>
      </c>
      <c r="H480" s="456">
        <f t="shared" si="123"/>
        <v>0</v>
      </c>
      <c r="I480" s="456">
        <f t="shared" si="124"/>
        <v>470</v>
      </c>
      <c r="J480" s="456">
        <f t="shared" si="125"/>
        <v>27.73</v>
      </c>
      <c r="K480" s="457">
        <f t="shared" si="126"/>
        <v>130.33</v>
      </c>
      <c r="L480" s="434">
        <f t="shared" si="127"/>
        <v>600.33</v>
      </c>
      <c r="M480" s="458">
        <f t="shared" si="128"/>
        <v>0.0006</v>
      </c>
      <c r="N480" s="447" t="s">
        <v>265</v>
      </c>
      <c r="O480" s="245">
        <f t="shared" si="129"/>
        <v>7</v>
      </c>
    </row>
    <row r="481" spans="1:15" s="11" customFormat="1" ht="25.5">
      <c r="A481" s="341" t="s">
        <v>94</v>
      </c>
      <c r="B481" s="308" t="s">
        <v>9</v>
      </c>
      <c r="C481" s="484" t="s">
        <v>1447</v>
      </c>
      <c r="D481" s="455">
        <v>80</v>
      </c>
      <c r="E481" s="465">
        <v>4.7</v>
      </c>
      <c r="F481" s="465">
        <f t="shared" si="130"/>
        <v>376</v>
      </c>
      <c r="G481" s="465">
        <v>0</v>
      </c>
      <c r="H481" s="456">
        <f t="shared" si="123"/>
        <v>0</v>
      </c>
      <c r="I481" s="456">
        <f t="shared" si="124"/>
        <v>376</v>
      </c>
      <c r="J481" s="456">
        <f t="shared" si="125"/>
        <v>27.73</v>
      </c>
      <c r="K481" s="457">
        <f t="shared" si="126"/>
        <v>104.26</v>
      </c>
      <c r="L481" s="434">
        <f t="shared" si="127"/>
        <v>480.26</v>
      </c>
      <c r="M481" s="458">
        <f t="shared" si="128"/>
        <v>0.0005</v>
      </c>
      <c r="N481" s="447" t="s">
        <v>265</v>
      </c>
      <c r="O481" s="245">
        <f t="shared" si="129"/>
        <v>7</v>
      </c>
    </row>
    <row r="482" spans="1:15" s="11" customFormat="1" ht="14.25">
      <c r="A482" s="470" t="s">
        <v>1864</v>
      </c>
      <c r="B482" s="309" t="s">
        <v>1718</v>
      </c>
      <c r="C482" s="459"/>
      <c r="D482" s="455"/>
      <c r="E482" s="472"/>
      <c r="F482" s="472"/>
      <c r="G482" s="472"/>
      <c r="H482" s="472"/>
      <c r="I482" s="472"/>
      <c r="J482" s="472"/>
      <c r="K482" s="473"/>
      <c r="L482" s="473"/>
      <c r="M482" s="474"/>
      <c r="N482" s="447"/>
      <c r="O482" s="245">
        <f t="shared" si="129"/>
        <v>4</v>
      </c>
    </row>
    <row r="483" spans="1:15" s="11" customFormat="1" ht="14.25">
      <c r="A483" s="341" t="s">
        <v>2039</v>
      </c>
      <c r="B483" s="308" t="s">
        <v>1719</v>
      </c>
      <c r="C483" s="459" t="s">
        <v>1413</v>
      </c>
      <c r="D483" s="455">
        <v>35</v>
      </c>
      <c r="E483" s="465">
        <v>19.97</v>
      </c>
      <c r="F483" s="465">
        <f t="shared" si="130"/>
        <v>698.95</v>
      </c>
      <c r="G483" s="465">
        <v>259.67</v>
      </c>
      <c r="H483" s="456">
        <f aca="true" t="shared" si="131" ref="H483:H498">ROUND(D483*G483,2)</f>
        <v>9088.45</v>
      </c>
      <c r="I483" s="456">
        <f aca="true" t="shared" si="132" ref="I483:I498">(F483+H483)</f>
        <v>9787.4</v>
      </c>
      <c r="J483" s="456">
        <f aca="true" t="shared" si="133" ref="J483:J498">$J$11</f>
        <v>27.73</v>
      </c>
      <c r="K483" s="457">
        <f aca="true" t="shared" si="134" ref="K483:K498">ROUND(J483/100*I483,2)</f>
        <v>2714.05</v>
      </c>
      <c r="L483" s="434">
        <f aca="true" t="shared" si="135" ref="L483:L498">(I483+K483)</f>
        <v>12501.45</v>
      </c>
      <c r="M483" s="458">
        <f aca="true" t="shared" si="136" ref="M483:M498">L483/$C$654</f>
        <v>0.0125</v>
      </c>
      <c r="N483" s="447" t="s">
        <v>460</v>
      </c>
      <c r="O483" s="245">
        <f t="shared" si="129"/>
        <v>6</v>
      </c>
    </row>
    <row r="484" spans="1:15" s="11" customFormat="1" ht="14.25">
      <c r="A484" s="341" t="s">
        <v>2227</v>
      </c>
      <c r="B484" s="308" t="s">
        <v>1720</v>
      </c>
      <c r="C484" s="459" t="s">
        <v>1413</v>
      </c>
      <c r="D484" s="455">
        <v>10</v>
      </c>
      <c r="E484" s="465">
        <v>19.97</v>
      </c>
      <c r="F484" s="465">
        <f t="shared" si="130"/>
        <v>199.7</v>
      </c>
      <c r="G484" s="465">
        <v>259.67</v>
      </c>
      <c r="H484" s="456">
        <f t="shared" si="131"/>
        <v>2596.7</v>
      </c>
      <c r="I484" s="456">
        <f t="shared" si="132"/>
        <v>2796.4</v>
      </c>
      <c r="J484" s="456">
        <f t="shared" si="133"/>
        <v>27.73</v>
      </c>
      <c r="K484" s="457">
        <f t="shared" si="134"/>
        <v>775.44</v>
      </c>
      <c r="L484" s="434">
        <f t="shared" si="135"/>
        <v>3571.84</v>
      </c>
      <c r="M484" s="458">
        <f t="shared" si="136"/>
        <v>0.0036</v>
      </c>
      <c r="N484" s="447" t="s">
        <v>178</v>
      </c>
      <c r="O484" s="245">
        <f t="shared" si="129"/>
        <v>6</v>
      </c>
    </row>
    <row r="485" spans="1:15" s="11" customFormat="1" ht="14.25">
      <c r="A485" s="341" t="s">
        <v>2228</v>
      </c>
      <c r="B485" s="308" t="s">
        <v>1721</v>
      </c>
      <c r="C485" s="459" t="s">
        <v>1413</v>
      </c>
      <c r="D485" s="455">
        <v>4</v>
      </c>
      <c r="E485" s="465">
        <v>19.97</v>
      </c>
      <c r="F485" s="465">
        <f t="shared" si="130"/>
        <v>79.88</v>
      </c>
      <c r="G485" s="465">
        <v>269.49</v>
      </c>
      <c r="H485" s="456">
        <f t="shared" si="131"/>
        <v>1077.96</v>
      </c>
      <c r="I485" s="456">
        <f t="shared" si="132"/>
        <v>1157.84</v>
      </c>
      <c r="J485" s="456">
        <f t="shared" si="133"/>
        <v>27.73</v>
      </c>
      <c r="K485" s="457">
        <f t="shared" si="134"/>
        <v>321.07</v>
      </c>
      <c r="L485" s="434">
        <f t="shared" si="135"/>
        <v>1478.91</v>
      </c>
      <c r="M485" s="458">
        <f t="shared" si="136"/>
        <v>0.0015</v>
      </c>
      <c r="N485" s="447" t="s">
        <v>178</v>
      </c>
      <c r="O485" s="245">
        <f t="shared" si="129"/>
        <v>6</v>
      </c>
    </row>
    <row r="486" spans="1:15" s="11" customFormat="1" ht="14.25">
      <c r="A486" s="341" t="s">
        <v>2229</v>
      </c>
      <c r="B486" s="308" t="s">
        <v>1722</v>
      </c>
      <c r="C486" s="459" t="s">
        <v>1413</v>
      </c>
      <c r="D486" s="455">
        <v>8</v>
      </c>
      <c r="E486" s="465">
        <v>19.97</v>
      </c>
      <c r="F486" s="465">
        <f t="shared" si="130"/>
        <v>159.76</v>
      </c>
      <c r="G486" s="465">
        <v>146.07</v>
      </c>
      <c r="H486" s="456">
        <f t="shared" si="131"/>
        <v>1168.56</v>
      </c>
      <c r="I486" s="456">
        <f t="shared" si="132"/>
        <v>1328.32</v>
      </c>
      <c r="J486" s="456">
        <f t="shared" si="133"/>
        <v>27.73</v>
      </c>
      <c r="K486" s="457">
        <f t="shared" si="134"/>
        <v>368.34</v>
      </c>
      <c r="L486" s="434">
        <f t="shared" si="135"/>
        <v>1696.66</v>
      </c>
      <c r="M486" s="458">
        <f t="shared" si="136"/>
        <v>0.0017</v>
      </c>
      <c r="N486" s="447" t="s">
        <v>178</v>
      </c>
      <c r="O486" s="245">
        <f t="shared" si="129"/>
        <v>6</v>
      </c>
    </row>
    <row r="487" spans="1:15" s="11" customFormat="1" ht="14.25">
      <c r="A487" s="341" t="s">
        <v>2230</v>
      </c>
      <c r="B487" s="308" t="s">
        <v>1723</v>
      </c>
      <c r="C487" s="459" t="s">
        <v>1413</v>
      </c>
      <c r="D487" s="455">
        <v>8</v>
      </c>
      <c r="E487" s="465">
        <v>19.97</v>
      </c>
      <c r="F487" s="465">
        <f t="shared" si="130"/>
        <v>159.76</v>
      </c>
      <c r="G487" s="465">
        <v>146.07</v>
      </c>
      <c r="H487" s="456">
        <f t="shared" si="131"/>
        <v>1168.56</v>
      </c>
      <c r="I487" s="456">
        <f t="shared" si="132"/>
        <v>1328.32</v>
      </c>
      <c r="J487" s="456">
        <f t="shared" si="133"/>
        <v>27.73</v>
      </c>
      <c r="K487" s="457">
        <f t="shared" si="134"/>
        <v>368.34</v>
      </c>
      <c r="L487" s="434">
        <f t="shared" si="135"/>
        <v>1696.66</v>
      </c>
      <c r="M487" s="458">
        <f t="shared" si="136"/>
        <v>0.0017</v>
      </c>
      <c r="N487" s="447" t="s">
        <v>178</v>
      </c>
      <c r="O487" s="245">
        <f t="shared" si="129"/>
        <v>6</v>
      </c>
    </row>
    <row r="488" spans="1:15" s="11" customFormat="1" ht="14.25">
      <c r="A488" s="341" t="s">
        <v>2231</v>
      </c>
      <c r="B488" s="308" t="s">
        <v>1724</v>
      </c>
      <c r="C488" s="459" t="s">
        <v>1413</v>
      </c>
      <c r="D488" s="455">
        <v>4</v>
      </c>
      <c r="E488" s="465">
        <v>19.97</v>
      </c>
      <c r="F488" s="465">
        <f t="shared" si="130"/>
        <v>79.88</v>
      </c>
      <c r="G488" s="465">
        <v>217.32</v>
      </c>
      <c r="H488" s="456">
        <f t="shared" si="131"/>
        <v>869.28</v>
      </c>
      <c r="I488" s="456">
        <f t="shared" si="132"/>
        <v>949.16</v>
      </c>
      <c r="J488" s="456">
        <f t="shared" si="133"/>
        <v>27.73</v>
      </c>
      <c r="K488" s="457">
        <f t="shared" si="134"/>
        <v>263.2</v>
      </c>
      <c r="L488" s="434">
        <f t="shared" si="135"/>
        <v>1212.36</v>
      </c>
      <c r="M488" s="458">
        <f t="shared" si="136"/>
        <v>0.0012</v>
      </c>
      <c r="N488" s="447" t="s">
        <v>178</v>
      </c>
      <c r="O488" s="245">
        <f t="shared" si="129"/>
        <v>6</v>
      </c>
    </row>
    <row r="489" spans="1:15" s="11" customFormat="1" ht="14.25">
      <c r="A489" s="341" t="s">
        <v>2232</v>
      </c>
      <c r="B489" s="308" t="s">
        <v>1725</v>
      </c>
      <c r="C489" s="459" t="s">
        <v>1413</v>
      </c>
      <c r="D489" s="455">
        <v>8</v>
      </c>
      <c r="E489" s="465">
        <v>19.97</v>
      </c>
      <c r="F489" s="465">
        <f t="shared" si="130"/>
        <v>159.76</v>
      </c>
      <c r="G489" s="465">
        <v>119.2</v>
      </c>
      <c r="H489" s="456">
        <f t="shared" si="131"/>
        <v>953.6</v>
      </c>
      <c r="I489" s="456">
        <f t="shared" si="132"/>
        <v>1113.36</v>
      </c>
      <c r="J489" s="456">
        <f t="shared" si="133"/>
        <v>27.73</v>
      </c>
      <c r="K489" s="457">
        <f t="shared" si="134"/>
        <v>308.73</v>
      </c>
      <c r="L489" s="434">
        <f t="shared" si="135"/>
        <v>1422.09</v>
      </c>
      <c r="M489" s="458">
        <f t="shared" si="136"/>
        <v>0.0014</v>
      </c>
      <c r="N489" s="447" t="s">
        <v>178</v>
      </c>
      <c r="O489" s="245">
        <f t="shared" si="129"/>
        <v>6</v>
      </c>
    </row>
    <row r="490" spans="1:15" s="11" customFormat="1" ht="14.25">
      <c r="A490" s="341" t="s">
        <v>2233</v>
      </c>
      <c r="B490" s="308" t="s">
        <v>1726</v>
      </c>
      <c r="C490" s="459" t="s">
        <v>1413</v>
      </c>
      <c r="D490" s="455">
        <v>8</v>
      </c>
      <c r="E490" s="465">
        <v>19.97</v>
      </c>
      <c r="F490" s="465">
        <f t="shared" si="130"/>
        <v>159.76</v>
      </c>
      <c r="G490" s="465">
        <v>119.2</v>
      </c>
      <c r="H490" s="456">
        <f t="shared" si="131"/>
        <v>953.6</v>
      </c>
      <c r="I490" s="456">
        <f t="shared" si="132"/>
        <v>1113.36</v>
      </c>
      <c r="J490" s="456">
        <f t="shared" si="133"/>
        <v>27.73</v>
      </c>
      <c r="K490" s="457">
        <f t="shared" si="134"/>
        <v>308.73</v>
      </c>
      <c r="L490" s="434">
        <f t="shared" si="135"/>
        <v>1422.09</v>
      </c>
      <c r="M490" s="458">
        <f t="shared" si="136"/>
        <v>0.0014</v>
      </c>
      <c r="N490" s="447" t="s">
        <v>178</v>
      </c>
      <c r="O490" s="245">
        <f t="shared" si="129"/>
        <v>6</v>
      </c>
    </row>
    <row r="491" spans="1:15" s="11" customFormat="1" ht="14.25">
      <c r="A491" s="341" t="s">
        <v>2234</v>
      </c>
      <c r="B491" s="308" t="s">
        <v>1727</v>
      </c>
      <c r="C491" s="459" t="s">
        <v>1413</v>
      </c>
      <c r="D491" s="455">
        <v>10</v>
      </c>
      <c r="E491" s="465">
        <v>19.97</v>
      </c>
      <c r="F491" s="465">
        <f t="shared" si="130"/>
        <v>199.7</v>
      </c>
      <c r="G491" s="465">
        <v>98.14</v>
      </c>
      <c r="H491" s="456">
        <f t="shared" si="131"/>
        <v>981.4</v>
      </c>
      <c r="I491" s="456">
        <f t="shared" si="132"/>
        <v>1181.1</v>
      </c>
      <c r="J491" s="456">
        <f t="shared" si="133"/>
        <v>27.73</v>
      </c>
      <c r="K491" s="457">
        <f t="shared" si="134"/>
        <v>327.52</v>
      </c>
      <c r="L491" s="434">
        <f t="shared" si="135"/>
        <v>1508.62</v>
      </c>
      <c r="M491" s="458">
        <f t="shared" si="136"/>
        <v>0.0015</v>
      </c>
      <c r="N491" s="447" t="s">
        <v>178</v>
      </c>
      <c r="O491" s="245">
        <f t="shared" si="129"/>
        <v>6</v>
      </c>
    </row>
    <row r="492" spans="1:15" s="11" customFormat="1" ht="25.5">
      <c r="A492" s="341" t="s">
        <v>2235</v>
      </c>
      <c r="B492" s="308" t="s">
        <v>1728</v>
      </c>
      <c r="C492" s="459" t="s">
        <v>1413</v>
      </c>
      <c r="D492" s="455">
        <v>4</v>
      </c>
      <c r="E492" s="465">
        <v>19.97</v>
      </c>
      <c r="F492" s="465">
        <f t="shared" si="130"/>
        <v>79.88</v>
      </c>
      <c r="G492" s="465">
        <v>98.14</v>
      </c>
      <c r="H492" s="456">
        <f t="shared" si="131"/>
        <v>392.56</v>
      </c>
      <c r="I492" s="456">
        <f t="shared" si="132"/>
        <v>472.44</v>
      </c>
      <c r="J492" s="456">
        <f t="shared" si="133"/>
        <v>27.73</v>
      </c>
      <c r="K492" s="457">
        <f t="shared" si="134"/>
        <v>131.01</v>
      </c>
      <c r="L492" s="434">
        <f t="shared" si="135"/>
        <v>603.45</v>
      </c>
      <c r="M492" s="458">
        <f t="shared" si="136"/>
        <v>0.0006</v>
      </c>
      <c r="N492" s="447" t="s">
        <v>178</v>
      </c>
      <c r="O492" s="245">
        <f t="shared" si="129"/>
        <v>7</v>
      </c>
    </row>
    <row r="493" spans="1:15" s="11" customFormat="1" ht="25.5">
      <c r="A493" s="341" t="s">
        <v>2236</v>
      </c>
      <c r="B493" s="308" t="s">
        <v>1729</v>
      </c>
      <c r="C493" s="459" t="s">
        <v>1413</v>
      </c>
      <c r="D493" s="455">
        <v>4</v>
      </c>
      <c r="E493" s="465">
        <v>19.97</v>
      </c>
      <c r="F493" s="465">
        <f t="shared" si="130"/>
        <v>79.88</v>
      </c>
      <c r="G493" s="465">
        <v>53.11</v>
      </c>
      <c r="H493" s="456">
        <f t="shared" si="131"/>
        <v>212.44</v>
      </c>
      <c r="I493" s="456">
        <f t="shared" si="132"/>
        <v>292.32</v>
      </c>
      <c r="J493" s="456">
        <f t="shared" si="133"/>
        <v>27.73</v>
      </c>
      <c r="K493" s="457">
        <f t="shared" si="134"/>
        <v>81.06</v>
      </c>
      <c r="L493" s="434">
        <f t="shared" si="135"/>
        <v>373.38</v>
      </c>
      <c r="M493" s="458">
        <f t="shared" si="136"/>
        <v>0.0004</v>
      </c>
      <c r="N493" s="447" t="s">
        <v>178</v>
      </c>
      <c r="O493" s="245">
        <f t="shared" si="129"/>
        <v>7</v>
      </c>
    </row>
    <row r="494" spans="1:15" s="11" customFormat="1" ht="25.5">
      <c r="A494" s="341" t="s">
        <v>2237</v>
      </c>
      <c r="B494" s="308" t="s">
        <v>1730</v>
      </c>
      <c r="C494" s="459" t="s">
        <v>1413</v>
      </c>
      <c r="D494" s="455">
        <v>14</v>
      </c>
      <c r="E494" s="465">
        <v>4.7</v>
      </c>
      <c r="F494" s="465">
        <f t="shared" si="130"/>
        <v>65.8</v>
      </c>
      <c r="G494" s="465">
        <v>6.73</v>
      </c>
      <c r="H494" s="456">
        <f t="shared" si="131"/>
        <v>94.22</v>
      </c>
      <c r="I494" s="456">
        <f t="shared" si="132"/>
        <v>160.02</v>
      </c>
      <c r="J494" s="456">
        <f t="shared" si="133"/>
        <v>27.73</v>
      </c>
      <c r="K494" s="457">
        <f t="shared" si="134"/>
        <v>44.37</v>
      </c>
      <c r="L494" s="434">
        <f t="shared" si="135"/>
        <v>204.39</v>
      </c>
      <c r="M494" s="458">
        <f t="shared" si="136"/>
        <v>0.0002</v>
      </c>
      <c r="N494" s="447" t="s">
        <v>178</v>
      </c>
      <c r="O494" s="245">
        <f t="shared" si="129"/>
        <v>7</v>
      </c>
    </row>
    <row r="495" spans="1:15" s="11" customFormat="1" ht="25.5">
      <c r="A495" s="341" t="s">
        <v>2238</v>
      </c>
      <c r="B495" s="308" t="s">
        <v>1731</v>
      </c>
      <c r="C495" s="459" t="s">
        <v>1413</v>
      </c>
      <c r="D495" s="455">
        <v>70</v>
      </c>
      <c r="E495" s="465">
        <v>0.36</v>
      </c>
      <c r="F495" s="465">
        <f t="shared" si="130"/>
        <v>25.2</v>
      </c>
      <c r="G495" s="465">
        <v>4.32</v>
      </c>
      <c r="H495" s="456">
        <f t="shared" si="131"/>
        <v>302.4</v>
      </c>
      <c r="I495" s="456">
        <f t="shared" si="132"/>
        <v>327.6</v>
      </c>
      <c r="J495" s="456">
        <f t="shared" si="133"/>
        <v>27.73</v>
      </c>
      <c r="K495" s="457">
        <f t="shared" si="134"/>
        <v>90.84</v>
      </c>
      <c r="L495" s="434">
        <f t="shared" si="135"/>
        <v>418.44</v>
      </c>
      <c r="M495" s="458">
        <f t="shared" si="136"/>
        <v>0.0004</v>
      </c>
      <c r="N495" s="447" t="s">
        <v>343</v>
      </c>
      <c r="O495" s="245">
        <f t="shared" si="129"/>
        <v>7</v>
      </c>
    </row>
    <row r="496" spans="1:15" s="11" customFormat="1" ht="25.5">
      <c r="A496" s="341" t="s">
        <v>2239</v>
      </c>
      <c r="B496" s="308" t="s">
        <v>1732</v>
      </c>
      <c r="C496" s="459" t="s">
        <v>1413</v>
      </c>
      <c r="D496" s="455">
        <v>35</v>
      </c>
      <c r="E496" s="465">
        <v>4.43</v>
      </c>
      <c r="F496" s="465">
        <f t="shared" si="130"/>
        <v>155.05</v>
      </c>
      <c r="G496" s="465">
        <v>19.01</v>
      </c>
      <c r="H496" s="456">
        <f t="shared" si="131"/>
        <v>665.35</v>
      </c>
      <c r="I496" s="456">
        <f t="shared" si="132"/>
        <v>820.4</v>
      </c>
      <c r="J496" s="456">
        <f t="shared" si="133"/>
        <v>27.73</v>
      </c>
      <c r="K496" s="457">
        <f t="shared" si="134"/>
        <v>227.5</v>
      </c>
      <c r="L496" s="434">
        <f t="shared" si="135"/>
        <v>1047.9</v>
      </c>
      <c r="M496" s="458">
        <f t="shared" si="136"/>
        <v>0.001</v>
      </c>
      <c r="N496" s="447" t="s">
        <v>344</v>
      </c>
      <c r="O496" s="245">
        <f t="shared" si="129"/>
        <v>7</v>
      </c>
    </row>
    <row r="497" spans="1:15" s="11" customFormat="1" ht="25.5">
      <c r="A497" s="341" t="s">
        <v>2240</v>
      </c>
      <c r="B497" s="308" t="s">
        <v>1733</v>
      </c>
      <c r="C497" s="459" t="s">
        <v>1413</v>
      </c>
      <c r="D497" s="455">
        <v>5</v>
      </c>
      <c r="E497" s="465">
        <v>7.68</v>
      </c>
      <c r="F497" s="465">
        <f t="shared" si="130"/>
        <v>38.4</v>
      </c>
      <c r="G497" s="465">
        <v>107.56</v>
      </c>
      <c r="H497" s="456">
        <f t="shared" si="131"/>
        <v>537.8</v>
      </c>
      <c r="I497" s="456">
        <f t="shared" si="132"/>
        <v>576.2</v>
      </c>
      <c r="J497" s="456">
        <f t="shared" si="133"/>
        <v>27.73</v>
      </c>
      <c r="K497" s="457">
        <f t="shared" si="134"/>
        <v>159.78</v>
      </c>
      <c r="L497" s="434">
        <f t="shared" si="135"/>
        <v>735.98</v>
      </c>
      <c r="M497" s="458">
        <f t="shared" si="136"/>
        <v>0.0007</v>
      </c>
      <c r="N497" s="447" t="s">
        <v>178</v>
      </c>
      <c r="O497" s="245">
        <f t="shared" si="129"/>
        <v>7</v>
      </c>
    </row>
    <row r="498" spans="1:15" s="11" customFormat="1" ht="25.5">
      <c r="A498" s="341" t="s">
        <v>2241</v>
      </c>
      <c r="B498" s="308" t="s">
        <v>1734</v>
      </c>
      <c r="C498" s="459" t="s">
        <v>1413</v>
      </c>
      <c r="D498" s="455">
        <v>5</v>
      </c>
      <c r="E498" s="465">
        <v>7.68</v>
      </c>
      <c r="F498" s="465">
        <f t="shared" si="130"/>
        <v>38.4</v>
      </c>
      <c r="G498" s="465">
        <v>120.33</v>
      </c>
      <c r="H498" s="456">
        <f t="shared" si="131"/>
        <v>601.65</v>
      </c>
      <c r="I498" s="456">
        <f t="shared" si="132"/>
        <v>640.05</v>
      </c>
      <c r="J498" s="456">
        <f t="shared" si="133"/>
        <v>27.73</v>
      </c>
      <c r="K498" s="457">
        <f t="shared" si="134"/>
        <v>177.49</v>
      </c>
      <c r="L498" s="434">
        <f t="shared" si="135"/>
        <v>817.54</v>
      </c>
      <c r="M498" s="458">
        <f t="shared" si="136"/>
        <v>0.0008</v>
      </c>
      <c r="N498" s="447" t="s">
        <v>178</v>
      </c>
      <c r="O498" s="245">
        <f t="shared" si="129"/>
        <v>7</v>
      </c>
    </row>
    <row r="499" spans="1:15" s="11" customFormat="1" ht="14.25">
      <c r="A499" s="470" t="s">
        <v>1865</v>
      </c>
      <c r="B499" s="309" t="s">
        <v>1735</v>
      </c>
      <c r="C499" s="459"/>
      <c r="D499" s="455"/>
      <c r="E499" s="472"/>
      <c r="F499" s="472"/>
      <c r="G499" s="472"/>
      <c r="H499" s="472"/>
      <c r="I499" s="472"/>
      <c r="J499" s="472"/>
      <c r="K499" s="473"/>
      <c r="L499" s="473"/>
      <c r="M499" s="474"/>
      <c r="N499" s="447"/>
      <c r="O499" s="245">
        <f t="shared" si="129"/>
        <v>4</v>
      </c>
    </row>
    <row r="500" spans="1:15" s="441" customFormat="1" ht="14.25">
      <c r="A500" s="485" t="s">
        <v>2040</v>
      </c>
      <c r="B500" s="439" t="s">
        <v>108</v>
      </c>
      <c r="C500" s="486" t="s">
        <v>1414</v>
      </c>
      <c r="D500" s="487">
        <v>2</v>
      </c>
      <c r="E500" s="488">
        <v>0</v>
      </c>
      <c r="F500" s="488">
        <f t="shared" si="130"/>
        <v>0</v>
      </c>
      <c r="G500" s="488">
        <v>2509</v>
      </c>
      <c r="H500" s="489">
        <f aca="true" t="shared" si="137" ref="H500:H523">ROUND(D500*G500,2)</f>
        <v>5018</v>
      </c>
      <c r="I500" s="489">
        <f aca="true" t="shared" si="138" ref="I500:I523">(F500+H500)</f>
        <v>5018</v>
      </c>
      <c r="J500" s="489">
        <v>17.44</v>
      </c>
      <c r="K500" s="490">
        <f aca="true" t="shared" si="139" ref="K500:K523">ROUND(J500/100*I500,2)</f>
        <v>875.14</v>
      </c>
      <c r="L500" s="442">
        <f aca="true" t="shared" si="140" ref="L500:L523">(I500+K500)</f>
        <v>5893.14</v>
      </c>
      <c r="M500" s="491">
        <f aca="true" t="shared" si="141" ref="M500:M523">L500/$C$654</f>
        <v>0.0059</v>
      </c>
      <c r="N500" s="449" t="s">
        <v>443</v>
      </c>
      <c r="O500" s="440">
        <f t="shared" si="129"/>
        <v>6</v>
      </c>
    </row>
    <row r="501" spans="1:15" s="11" customFormat="1" ht="14.25">
      <c r="A501" s="341" t="s">
        <v>2242</v>
      </c>
      <c r="B501" s="308" t="s">
        <v>109</v>
      </c>
      <c r="C501" s="459" t="s">
        <v>1414</v>
      </c>
      <c r="D501" s="455">
        <v>2</v>
      </c>
      <c r="E501" s="465">
        <v>232.4</v>
      </c>
      <c r="F501" s="465">
        <f t="shared" si="130"/>
        <v>464.8</v>
      </c>
      <c r="G501" s="465">
        <v>0</v>
      </c>
      <c r="H501" s="456">
        <f t="shared" si="137"/>
        <v>0</v>
      </c>
      <c r="I501" s="456">
        <f t="shared" si="138"/>
        <v>464.8</v>
      </c>
      <c r="J501" s="456">
        <f>$J$11</f>
        <v>27.73</v>
      </c>
      <c r="K501" s="457">
        <f t="shared" si="139"/>
        <v>128.89</v>
      </c>
      <c r="L501" s="434">
        <f t="shared" si="140"/>
        <v>593.69</v>
      </c>
      <c r="M501" s="458">
        <f t="shared" si="141"/>
        <v>0.0006</v>
      </c>
      <c r="N501" s="447" t="s">
        <v>178</v>
      </c>
      <c r="O501" s="245">
        <f t="shared" si="129"/>
        <v>6</v>
      </c>
    </row>
    <row r="502" spans="1:15" s="441" customFormat="1" ht="14.25">
      <c r="A502" s="485" t="s">
        <v>2243</v>
      </c>
      <c r="B502" s="439" t="s">
        <v>110</v>
      </c>
      <c r="C502" s="486" t="s">
        <v>1414</v>
      </c>
      <c r="D502" s="487">
        <v>1</v>
      </c>
      <c r="E502" s="488">
        <v>0</v>
      </c>
      <c r="F502" s="488">
        <f t="shared" si="130"/>
        <v>0</v>
      </c>
      <c r="G502" s="488">
        <v>790</v>
      </c>
      <c r="H502" s="489">
        <f t="shared" si="137"/>
        <v>790</v>
      </c>
      <c r="I502" s="489">
        <f t="shared" si="138"/>
        <v>790</v>
      </c>
      <c r="J502" s="489">
        <v>17.44</v>
      </c>
      <c r="K502" s="490">
        <f t="shared" si="139"/>
        <v>137.78</v>
      </c>
      <c r="L502" s="442">
        <f t="shared" si="140"/>
        <v>927.78</v>
      </c>
      <c r="M502" s="491">
        <f t="shared" si="141"/>
        <v>0.0009</v>
      </c>
      <c r="N502" s="449" t="s">
        <v>443</v>
      </c>
      <c r="O502" s="440">
        <f t="shared" si="129"/>
        <v>6</v>
      </c>
    </row>
    <row r="503" spans="1:15" s="11" customFormat="1" ht="14.25">
      <c r="A503" s="341" t="s">
        <v>2244</v>
      </c>
      <c r="B503" s="308" t="s">
        <v>111</v>
      </c>
      <c r="C503" s="459" t="s">
        <v>1414</v>
      </c>
      <c r="D503" s="455">
        <v>1</v>
      </c>
      <c r="E503" s="465">
        <v>211.28</v>
      </c>
      <c r="F503" s="465">
        <f t="shared" si="130"/>
        <v>211.28</v>
      </c>
      <c r="G503" s="465">
        <v>0</v>
      </c>
      <c r="H503" s="456">
        <f t="shared" si="137"/>
        <v>0</v>
      </c>
      <c r="I503" s="456">
        <f t="shared" si="138"/>
        <v>211.28</v>
      </c>
      <c r="J503" s="456">
        <f>$J$11</f>
        <v>27.73</v>
      </c>
      <c r="K503" s="457">
        <f t="shared" si="139"/>
        <v>58.59</v>
      </c>
      <c r="L503" s="434">
        <f t="shared" si="140"/>
        <v>269.87</v>
      </c>
      <c r="M503" s="458">
        <f t="shared" si="141"/>
        <v>0.0003</v>
      </c>
      <c r="N503" s="447" t="s">
        <v>178</v>
      </c>
      <c r="O503" s="245">
        <f t="shared" si="129"/>
        <v>6</v>
      </c>
    </row>
    <row r="504" spans="1:15" s="441" customFormat="1" ht="14.25">
      <c r="A504" s="485" t="s">
        <v>2245</v>
      </c>
      <c r="B504" s="439" t="s">
        <v>112</v>
      </c>
      <c r="C504" s="486" t="s">
        <v>1414</v>
      </c>
      <c r="D504" s="487">
        <v>1</v>
      </c>
      <c r="E504" s="488">
        <v>0</v>
      </c>
      <c r="F504" s="488">
        <f t="shared" si="130"/>
        <v>0</v>
      </c>
      <c r="G504" s="488">
        <v>756</v>
      </c>
      <c r="H504" s="489">
        <f t="shared" si="137"/>
        <v>756</v>
      </c>
      <c r="I504" s="489">
        <f t="shared" si="138"/>
        <v>756</v>
      </c>
      <c r="J504" s="489">
        <v>17.44</v>
      </c>
      <c r="K504" s="490">
        <f t="shared" si="139"/>
        <v>131.85</v>
      </c>
      <c r="L504" s="442">
        <f t="shared" si="140"/>
        <v>887.85</v>
      </c>
      <c r="M504" s="491">
        <f t="shared" si="141"/>
        <v>0.0009</v>
      </c>
      <c r="N504" s="449" t="s">
        <v>443</v>
      </c>
      <c r="O504" s="440">
        <f t="shared" si="129"/>
        <v>6</v>
      </c>
    </row>
    <row r="505" spans="1:15" s="11" customFormat="1" ht="14.25">
      <c r="A505" s="341" t="s">
        <v>2246</v>
      </c>
      <c r="B505" s="308" t="s">
        <v>113</v>
      </c>
      <c r="C505" s="459" t="s">
        <v>1414</v>
      </c>
      <c r="D505" s="455">
        <v>1</v>
      </c>
      <c r="E505" s="465">
        <v>200.71</v>
      </c>
      <c r="F505" s="465">
        <f t="shared" si="130"/>
        <v>200.71</v>
      </c>
      <c r="G505" s="465">
        <v>0</v>
      </c>
      <c r="H505" s="456">
        <f t="shared" si="137"/>
        <v>0</v>
      </c>
      <c r="I505" s="456">
        <f t="shared" si="138"/>
        <v>200.71</v>
      </c>
      <c r="J505" s="456">
        <f>$J$11</f>
        <v>27.73</v>
      </c>
      <c r="K505" s="457">
        <f t="shared" si="139"/>
        <v>55.66</v>
      </c>
      <c r="L505" s="434">
        <f t="shared" si="140"/>
        <v>256.37</v>
      </c>
      <c r="M505" s="458">
        <f t="shared" si="141"/>
        <v>0.0003</v>
      </c>
      <c r="N505" s="447" t="s">
        <v>178</v>
      </c>
      <c r="O505" s="245">
        <f t="shared" si="129"/>
        <v>6</v>
      </c>
    </row>
    <row r="506" spans="1:15" s="441" customFormat="1" ht="14.25">
      <c r="A506" s="485" t="s">
        <v>2247</v>
      </c>
      <c r="B506" s="439" t="s">
        <v>114</v>
      </c>
      <c r="C506" s="486" t="s">
        <v>1414</v>
      </c>
      <c r="D506" s="487">
        <v>1</v>
      </c>
      <c r="E506" s="488">
        <v>0</v>
      </c>
      <c r="F506" s="488">
        <f t="shared" si="130"/>
        <v>0</v>
      </c>
      <c r="G506" s="488">
        <v>426</v>
      </c>
      <c r="H506" s="489">
        <f t="shared" si="137"/>
        <v>426</v>
      </c>
      <c r="I506" s="489">
        <f t="shared" si="138"/>
        <v>426</v>
      </c>
      <c r="J506" s="489">
        <v>17.44</v>
      </c>
      <c r="K506" s="490">
        <f t="shared" si="139"/>
        <v>74.29</v>
      </c>
      <c r="L506" s="442">
        <f t="shared" si="140"/>
        <v>500.29</v>
      </c>
      <c r="M506" s="491">
        <f t="shared" si="141"/>
        <v>0.0005</v>
      </c>
      <c r="N506" s="449" t="s">
        <v>443</v>
      </c>
      <c r="O506" s="440">
        <f t="shared" si="129"/>
        <v>6</v>
      </c>
    </row>
    <row r="507" spans="1:15" s="11" customFormat="1" ht="14.25">
      <c r="A507" s="341" t="s">
        <v>2248</v>
      </c>
      <c r="B507" s="308" t="s">
        <v>115</v>
      </c>
      <c r="C507" s="459" t="s">
        <v>1414</v>
      </c>
      <c r="D507" s="455">
        <v>1</v>
      </c>
      <c r="E507" s="465">
        <v>158.46</v>
      </c>
      <c r="F507" s="465">
        <f t="shared" si="130"/>
        <v>158.46</v>
      </c>
      <c r="G507" s="465">
        <v>0</v>
      </c>
      <c r="H507" s="456">
        <f t="shared" si="137"/>
        <v>0</v>
      </c>
      <c r="I507" s="456">
        <f t="shared" si="138"/>
        <v>158.46</v>
      </c>
      <c r="J507" s="456">
        <f aca="true" t="shared" si="142" ref="J507:J523">$J$11</f>
        <v>27.73</v>
      </c>
      <c r="K507" s="457">
        <f t="shared" si="139"/>
        <v>43.94</v>
      </c>
      <c r="L507" s="434">
        <f t="shared" si="140"/>
        <v>202.4</v>
      </c>
      <c r="M507" s="458">
        <f t="shared" si="141"/>
        <v>0.0002</v>
      </c>
      <c r="N507" s="447" t="s">
        <v>178</v>
      </c>
      <c r="O507" s="245">
        <f t="shared" si="129"/>
        <v>6</v>
      </c>
    </row>
    <row r="508" spans="1:15" s="11" customFormat="1" ht="14.25">
      <c r="A508" s="341" t="s">
        <v>2249</v>
      </c>
      <c r="B508" s="308" t="s">
        <v>1740</v>
      </c>
      <c r="C508" s="459" t="s">
        <v>1413</v>
      </c>
      <c r="D508" s="455">
        <v>2</v>
      </c>
      <c r="E508" s="465">
        <v>5.81</v>
      </c>
      <c r="F508" s="465">
        <f t="shared" si="130"/>
        <v>11.62</v>
      </c>
      <c r="G508" s="465">
        <v>69.72</v>
      </c>
      <c r="H508" s="456">
        <f t="shared" si="137"/>
        <v>139.44</v>
      </c>
      <c r="I508" s="456">
        <f t="shared" si="138"/>
        <v>151.06</v>
      </c>
      <c r="J508" s="456">
        <f t="shared" si="142"/>
        <v>27.73</v>
      </c>
      <c r="K508" s="457">
        <f t="shared" si="139"/>
        <v>41.89</v>
      </c>
      <c r="L508" s="434">
        <f t="shared" si="140"/>
        <v>192.95</v>
      </c>
      <c r="M508" s="458">
        <f t="shared" si="141"/>
        <v>0.0002</v>
      </c>
      <c r="N508" s="447" t="s">
        <v>442</v>
      </c>
      <c r="O508" s="245">
        <f t="shared" si="129"/>
        <v>6</v>
      </c>
    </row>
    <row r="509" spans="1:15" s="11" customFormat="1" ht="25.5">
      <c r="A509" s="341" t="s">
        <v>2250</v>
      </c>
      <c r="B509" s="308" t="s">
        <v>1741</v>
      </c>
      <c r="C509" s="459" t="s">
        <v>1413</v>
      </c>
      <c r="D509" s="455">
        <v>2</v>
      </c>
      <c r="E509" s="465">
        <v>12.68</v>
      </c>
      <c r="F509" s="465">
        <f t="shared" si="130"/>
        <v>25.36</v>
      </c>
      <c r="G509" s="465">
        <v>255.64</v>
      </c>
      <c r="H509" s="456">
        <f t="shared" si="137"/>
        <v>511.28</v>
      </c>
      <c r="I509" s="456">
        <f t="shared" si="138"/>
        <v>536.64</v>
      </c>
      <c r="J509" s="456">
        <f t="shared" si="142"/>
        <v>27.73</v>
      </c>
      <c r="K509" s="457">
        <f t="shared" si="139"/>
        <v>148.81</v>
      </c>
      <c r="L509" s="434">
        <f t="shared" si="140"/>
        <v>685.45</v>
      </c>
      <c r="M509" s="458">
        <f t="shared" si="141"/>
        <v>0.0007</v>
      </c>
      <c r="N509" s="447" t="s">
        <v>442</v>
      </c>
      <c r="O509" s="245">
        <f t="shared" si="129"/>
        <v>7</v>
      </c>
    </row>
    <row r="510" spans="1:15" s="11" customFormat="1" ht="25.5">
      <c r="A510" s="341" t="s">
        <v>2251</v>
      </c>
      <c r="B510" s="308" t="s">
        <v>1742</v>
      </c>
      <c r="C510" s="459" t="s">
        <v>1413</v>
      </c>
      <c r="D510" s="455">
        <v>10</v>
      </c>
      <c r="E510" s="465">
        <v>4.02</v>
      </c>
      <c r="F510" s="465">
        <f t="shared" si="130"/>
        <v>40.2</v>
      </c>
      <c r="G510" s="465">
        <v>15.11</v>
      </c>
      <c r="H510" s="456">
        <f t="shared" si="137"/>
        <v>151.1</v>
      </c>
      <c r="I510" s="456">
        <f t="shared" si="138"/>
        <v>191.3</v>
      </c>
      <c r="J510" s="456">
        <f t="shared" si="142"/>
        <v>27.73</v>
      </c>
      <c r="K510" s="457">
        <f t="shared" si="139"/>
        <v>53.05</v>
      </c>
      <c r="L510" s="434">
        <f t="shared" si="140"/>
        <v>244.35</v>
      </c>
      <c r="M510" s="458">
        <f t="shared" si="141"/>
        <v>0.0002</v>
      </c>
      <c r="N510" s="447" t="s">
        <v>442</v>
      </c>
      <c r="O510" s="245">
        <f t="shared" si="129"/>
        <v>7</v>
      </c>
    </row>
    <row r="511" spans="1:15" s="11" customFormat="1" ht="25.5">
      <c r="A511" s="341" t="s">
        <v>2252</v>
      </c>
      <c r="B511" s="308" t="s">
        <v>1743</v>
      </c>
      <c r="C511" s="459" t="s">
        <v>1413</v>
      </c>
      <c r="D511" s="455">
        <v>10</v>
      </c>
      <c r="E511" s="465">
        <v>4.02</v>
      </c>
      <c r="F511" s="465">
        <f t="shared" si="130"/>
        <v>40.2</v>
      </c>
      <c r="G511" s="465">
        <v>20.91</v>
      </c>
      <c r="H511" s="456">
        <f t="shared" si="137"/>
        <v>209.1</v>
      </c>
      <c r="I511" s="456">
        <f t="shared" si="138"/>
        <v>249.3</v>
      </c>
      <c r="J511" s="456">
        <f t="shared" si="142"/>
        <v>27.73</v>
      </c>
      <c r="K511" s="457">
        <f t="shared" si="139"/>
        <v>69.13</v>
      </c>
      <c r="L511" s="434">
        <f t="shared" si="140"/>
        <v>318.43</v>
      </c>
      <c r="M511" s="458">
        <f t="shared" si="141"/>
        <v>0.0003</v>
      </c>
      <c r="N511" s="447" t="s">
        <v>442</v>
      </c>
      <c r="O511" s="245">
        <f t="shared" si="129"/>
        <v>7</v>
      </c>
    </row>
    <row r="512" spans="1:15" s="11" customFormat="1" ht="25.5">
      <c r="A512" s="341" t="s">
        <v>2253</v>
      </c>
      <c r="B512" s="308" t="s">
        <v>1744</v>
      </c>
      <c r="C512" s="459" t="s">
        <v>1413</v>
      </c>
      <c r="D512" s="455">
        <v>6</v>
      </c>
      <c r="E512" s="465">
        <v>4.24</v>
      </c>
      <c r="F512" s="465">
        <f t="shared" si="130"/>
        <v>25.44</v>
      </c>
      <c r="G512" s="465">
        <v>65.86</v>
      </c>
      <c r="H512" s="456">
        <f t="shared" si="137"/>
        <v>395.16</v>
      </c>
      <c r="I512" s="456">
        <f t="shared" si="138"/>
        <v>420.6</v>
      </c>
      <c r="J512" s="456">
        <f t="shared" si="142"/>
        <v>27.73</v>
      </c>
      <c r="K512" s="457">
        <f t="shared" si="139"/>
        <v>116.63</v>
      </c>
      <c r="L512" s="434">
        <f t="shared" si="140"/>
        <v>537.23</v>
      </c>
      <c r="M512" s="458">
        <f t="shared" si="141"/>
        <v>0.0005</v>
      </c>
      <c r="N512" s="447" t="s">
        <v>442</v>
      </c>
      <c r="O512" s="245">
        <f t="shared" si="129"/>
        <v>7</v>
      </c>
    </row>
    <row r="513" spans="1:15" s="11" customFormat="1" ht="25.5">
      <c r="A513" s="341" t="s">
        <v>2254</v>
      </c>
      <c r="B513" s="308" t="s">
        <v>1607</v>
      </c>
      <c r="C513" s="459" t="s">
        <v>1413</v>
      </c>
      <c r="D513" s="455">
        <v>60</v>
      </c>
      <c r="E513" s="465">
        <v>3.7</v>
      </c>
      <c r="F513" s="465">
        <f t="shared" si="130"/>
        <v>222</v>
      </c>
      <c r="G513" s="465">
        <v>6.86</v>
      </c>
      <c r="H513" s="456">
        <f t="shared" si="137"/>
        <v>411.6</v>
      </c>
      <c r="I513" s="456">
        <f t="shared" si="138"/>
        <v>633.6</v>
      </c>
      <c r="J513" s="456">
        <f t="shared" si="142"/>
        <v>27.73</v>
      </c>
      <c r="K513" s="457">
        <f t="shared" si="139"/>
        <v>175.7</v>
      </c>
      <c r="L513" s="434">
        <f t="shared" si="140"/>
        <v>809.3</v>
      </c>
      <c r="M513" s="458">
        <f t="shared" si="141"/>
        <v>0.0008</v>
      </c>
      <c r="N513" s="447" t="s">
        <v>442</v>
      </c>
      <c r="O513" s="245">
        <f t="shared" si="129"/>
        <v>7</v>
      </c>
    </row>
    <row r="514" spans="1:15" s="11" customFormat="1" ht="25.5">
      <c r="A514" s="341" t="s">
        <v>2255</v>
      </c>
      <c r="B514" s="308" t="s">
        <v>1745</v>
      </c>
      <c r="C514" s="459" t="s">
        <v>1413</v>
      </c>
      <c r="D514" s="455">
        <v>100</v>
      </c>
      <c r="E514" s="465">
        <v>0.12</v>
      </c>
      <c r="F514" s="465">
        <f t="shared" si="130"/>
        <v>12</v>
      </c>
      <c r="G514" s="465">
        <v>1.2</v>
      </c>
      <c r="H514" s="456">
        <f t="shared" si="137"/>
        <v>120</v>
      </c>
      <c r="I514" s="456">
        <f t="shared" si="138"/>
        <v>132</v>
      </c>
      <c r="J514" s="456">
        <f t="shared" si="142"/>
        <v>27.73</v>
      </c>
      <c r="K514" s="457">
        <f t="shared" si="139"/>
        <v>36.6</v>
      </c>
      <c r="L514" s="434">
        <f t="shared" si="140"/>
        <v>168.6</v>
      </c>
      <c r="M514" s="458">
        <f t="shared" si="141"/>
        <v>0.0002</v>
      </c>
      <c r="N514" s="447" t="s">
        <v>442</v>
      </c>
      <c r="O514" s="245">
        <f t="shared" si="129"/>
        <v>7</v>
      </c>
    </row>
    <row r="515" spans="1:15" s="11" customFormat="1" ht="25.5">
      <c r="A515" s="341" t="s">
        <v>2256</v>
      </c>
      <c r="B515" s="308" t="s">
        <v>1746</v>
      </c>
      <c r="C515" s="459" t="s">
        <v>1413</v>
      </c>
      <c r="D515" s="455">
        <v>60</v>
      </c>
      <c r="E515" s="465">
        <v>2.65</v>
      </c>
      <c r="F515" s="465">
        <f t="shared" si="130"/>
        <v>159</v>
      </c>
      <c r="G515" s="465">
        <v>8.95</v>
      </c>
      <c r="H515" s="456">
        <f t="shared" si="137"/>
        <v>537</v>
      </c>
      <c r="I515" s="456">
        <f t="shared" si="138"/>
        <v>696</v>
      </c>
      <c r="J515" s="456">
        <f t="shared" si="142"/>
        <v>27.73</v>
      </c>
      <c r="K515" s="457">
        <f t="shared" si="139"/>
        <v>193</v>
      </c>
      <c r="L515" s="434">
        <f t="shared" si="140"/>
        <v>889</v>
      </c>
      <c r="M515" s="458">
        <f t="shared" si="141"/>
        <v>0.0009</v>
      </c>
      <c r="N515" s="447" t="s">
        <v>442</v>
      </c>
      <c r="O515" s="245">
        <f t="shared" si="129"/>
        <v>7</v>
      </c>
    </row>
    <row r="516" spans="1:15" s="11" customFormat="1" ht="25.5">
      <c r="A516" s="341" t="s">
        <v>543</v>
      </c>
      <c r="B516" s="308" t="s">
        <v>50</v>
      </c>
      <c r="C516" s="459" t="s">
        <v>1413</v>
      </c>
      <c r="D516" s="455">
        <v>20</v>
      </c>
      <c r="E516" s="465">
        <v>0.55</v>
      </c>
      <c r="F516" s="465">
        <f t="shared" si="130"/>
        <v>11</v>
      </c>
      <c r="G516" s="465">
        <v>1.54</v>
      </c>
      <c r="H516" s="456">
        <f t="shared" si="137"/>
        <v>30.8</v>
      </c>
      <c r="I516" s="456">
        <f t="shared" si="138"/>
        <v>41.8</v>
      </c>
      <c r="J516" s="456">
        <f t="shared" si="142"/>
        <v>27.73</v>
      </c>
      <c r="K516" s="457">
        <f t="shared" si="139"/>
        <v>11.59</v>
      </c>
      <c r="L516" s="434">
        <f t="shared" si="140"/>
        <v>53.39</v>
      </c>
      <c r="M516" s="458">
        <f t="shared" si="141"/>
        <v>0.0001</v>
      </c>
      <c r="N516" s="447" t="s">
        <v>83</v>
      </c>
      <c r="O516" s="245">
        <f t="shared" si="129"/>
        <v>7</v>
      </c>
    </row>
    <row r="517" spans="1:15" s="11" customFormat="1" ht="25.5">
      <c r="A517" s="341" t="s">
        <v>544</v>
      </c>
      <c r="B517" s="308" t="s">
        <v>1747</v>
      </c>
      <c r="C517" s="459" t="s">
        <v>1413</v>
      </c>
      <c r="D517" s="455">
        <v>2</v>
      </c>
      <c r="E517" s="465">
        <v>89.79</v>
      </c>
      <c r="F517" s="465">
        <f t="shared" si="130"/>
        <v>179.58</v>
      </c>
      <c r="G517" s="465">
        <v>206.99</v>
      </c>
      <c r="H517" s="456">
        <f t="shared" si="137"/>
        <v>413.98</v>
      </c>
      <c r="I517" s="456">
        <f t="shared" si="138"/>
        <v>593.56</v>
      </c>
      <c r="J517" s="456">
        <f t="shared" si="142"/>
        <v>27.73</v>
      </c>
      <c r="K517" s="457">
        <f t="shared" si="139"/>
        <v>164.59</v>
      </c>
      <c r="L517" s="434">
        <f t="shared" si="140"/>
        <v>758.15</v>
      </c>
      <c r="M517" s="458">
        <f t="shared" si="141"/>
        <v>0.0008</v>
      </c>
      <c r="N517" s="447" t="s">
        <v>442</v>
      </c>
      <c r="O517" s="245">
        <f t="shared" si="129"/>
        <v>7</v>
      </c>
    </row>
    <row r="518" spans="1:15" s="11" customFormat="1" ht="25.5">
      <c r="A518" s="341" t="s">
        <v>545</v>
      </c>
      <c r="B518" s="308" t="s">
        <v>1748</v>
      </c>
      <c r="C518" s="459" t="s">
        <v>1413</v>
      </c>
      <c r="D518" s="455">
        <v>4</v>
      </c>
      <c r="E518" s="465">
        <v>105.63</v>
      </c>
      <c r="F518" s="465">
        <f t="shared" si="130"/>
        <v>422.52</v>
      </c>
      <c r="G518" s="465">
        <v>507.06</v>
      </c>
      <c r="H518" s="456">
        <f t="shared" si="137"/>
        <v>2028.24</v>
      </c>
      <c r="I518" s="456">
        <f t="shared" si="138"/>
        <v>2450.76</v>
      </c>
      <c r="J518" s="456">
        <f t="shared" si="142"/>
        <v>27.73</v>
      </c>
      <c r="K518" s="457">
        <f t="shared" si="139"/>
        <v>679.6</v>
      </c>
      <c r="L518" s="434">
        <f t="shared" si="140"/>
        <v>3130.36</v>
      </c>
      <c r="M518" s="458">
        <f t="shared" si="141"/>
        <v>0.0031</v>
      </c>
      <c r="N518" s="447" t="s">
        <v>442</v>
      </c>
      <c r="O518" s="245">
        <f t="shared" si="129"/>
        <v>7</v>
      </c>
    </row>
    <row r="519" spans="1:15" s="11" customFormat="1" ht="25.5">
      <c r="A519" s="341" t="s">
        <v>55</v>
      </c>
      <c r="B519" s="308" t="s">
        <v>51</v>
      </c>
      <c r="C519" s="459" t="s">
        <v>1413</v>
      </c>
      <c r="D519" s="455">
        <v>2</v>
      </c>
      <c r="E519" s="465">
        <v>3.3</v>
      </c>
      <c r="F519" s="465">
        <f t="shared" si="130"/>
        <v>6.6</v>
      </c>
      <c r="G519" s="465">
        <v>16.5</v>
      </c>
      <c r="H519" s="456">
        <f t="shared" si="137"/>
        <v>33</v>
      </c>
      <c r="I519" s="456">
        <f t="shared" si="138"/>
        <v>39.6</v>
      </c>
      <c r="J519" s="456">
        <f t="shared" si="142"/>
        <v>27.73</v>
      </c>
      <c r="K519" s="457">
        <f t="shared" si="139"/>
        <v>10.98</v>
      </c>
      <c r="L519" s="434">
        <f t="shared" si="140"/>
        <v>50.58</v>
      </c>
      <c r="M519" s="458">
        <f t="shared" si="141"/>
        <v>0.0001</v>
      </c>
      <c r="N519" s="447" t="s">
        <v>85</v>
      </c>
      <c r="O519" s="245">
        <f aca="true" t="shared" si="143" ref="O519:O603">LEN(A519)</f>
        <v>7</v>
      </c>
    </row>
    <row r="520" spans="1:15" s="11" customFormat="1" ht="25.5">
      <c r="A520" s="341" t="s">
        <v>116</v>
      </c>
      <c r="B520" s="308" t="s">
        <v>52</v>
      </c>
      <c r="C520" s="459" t="s">
        <v>1413</v>
      </c>
      <c r="D520" s="455">
        <v>1</v>
      </c>
      <c r="E520" s="465">
        <v>0.61</v>
      </c>
      <c r="F520" s="465">
        <f t="shared" si="130"/>
        <v>0.61</v>
      </c>
      <c r="G520" s="465">
        <v>7.7</v>
      </c>
      <c r="H520" s="456">
        <f t="shared" si="137"/>
        <v>7.7</v>
      </c>
      <c r="I520" s="456">
        <f t="shared" si="138"/>
        <v>8.31</v>
      </c>
      <c r="J520" s="456">
        <f t="shared" si="142"/>
        <v>27.73</v>
      </c>
      <c r="K520" s="457">
        <f t="shared" si="139"/>
        <v>2.3</v>
      </c>
      <c r="L520" s="434">
        <f t="shared" si="140"/>
        <v>10.61</v>
      </c>
      <c r="M520" s="458">
        <f t="shared" si="141"/>
        <v>0</v>
      </c>
      <c r="N520" s="447" t="s">
        <v>85</v>
      </c>
      <c r="O520" s="245">
        <f t="shared" si="143"/>
        <v>7</v>
      </c>
    </row>
    <row r="521" spans="1:15" s="11" customFormat="1" ht="25.5">
      <c r="A521" s="341" t="s">
        <v>117</v>
      </c>
      <c r="B521" s="308" t="s">
        <v>53</v>
      </c>
      <c r="C521" s="459" t="s">
        <v>1413</v>
      </c>
      <c r="D521" s="455">
        <v>3</v>
      </c>
      <c r="E521" s="465">
        <v>1.32</v>
      </c>
      <c r="F521" s="465">
        <f t="shared" si="130"/>
        <v>3.96</v>
      </c>
      <c r="G521" s="465">
        <v>12.43</v>
      </c>
      <c r="H521" s="456">
        <f t="shared" si="137"/>
        <v>37.29</v>
      </c>
      <c r="I521" s="456">
        <f t="shared" si="138"/>
        <v>41.25</v>
      </c>
      <c r="J521" s="456">
        <f t="shared" si="142"/>
        <v>27.73</v>
      </c>
      <c r="K521" s="457">
        <f t="shared" si="139"/>
        <v>11.44</v>
      </c>
      <c r="L521" s="434">
        <f t="shared" si="140"/>
        <v>52.69</v>
      </c>
      <c r="M521" s="458">
        <f t="shared" si="141"/>
        <v>0.0001</v>
      </c>
      <c r="N521" s="447" t="s">
        <v>85</v>
      </c>
      <c r="O521" s="245">
        <f t="shared" si="143"/>
        <v>7</v>
      </c>
    </row>
    <row r="522" spans="1:15" s="11" customFormat="1" ht="25.5">
      <c r="A522" s="341" t="s">
        <v>118</v>
      </c>
      <c r="B522" s="308" t="s">
        <v>54</v>
      </c>
      <c r="C522" s="459" t="s">
        <v>1413</v>
      </c>
      <c r="D522" s="455">
        <v>3</v>
      </c>
      <c r="E522" s="465">
        <v>1.08</v>
      </c>
      <c r="F522" s="465">
        <f t="shared" si="130"/>
        <v>3.24</v>
      </c>
      <c r="G522" s="465">
        <v>3.85</v>
      </c>
      <c r="H522" s="456">
        <f t="shared" si="137"/>
        <v>11.55</v>
      </c>
      <c r="I522" s="456">
        <f t="shared" si="138"/>
        <v>14.79</v>
      </c>
      <c r="J522" s="456">
        <f t="shared" si="142"/>
        <v>27.73</v>
      </c>
      <c r="K522" s="457">
        <f t="shared" si="139"/>
        <v>4.1</v>
      </c>
      <c r="L522" s="434">
        <f t="shared" si="140"/>
        <v>18.89</v>
      </c>
      <c r="M522" s="458">
        <f t="shared" si="141"/>
        <v>0</v>
      </c>
      <c r="N522" s="447" t="s">
        <v>85</v>
      </c>
      <c r="O522" s="245">
        <f t="shared" si="143"/>
        <v>7</v>
      </c>
    </row>
    <row r="523" spans="1:15" s="11" customFormat="1" ht="25.5">
      <c r="A523" s="341" t="s">
        <v>119</v>
      </c>
      <c r="B523" s="308" t="s">
        <v>56</v>
      </c>
      <c r="C523" s="459" t="s">
        <v>1413</v>
      </c>
      <c r="D523" s="455">
        <v>3</v>
      </c>
      <c r="E523" s="465">
        <v>3.52</v>
      </c>
      <c r="F523" s="465">
        <f t="shared" si="130"/>
        <v>10.56</v>
      </c>
      <c r="G523" s="465">
        <v>7.92</v>
      </c>
      <c r="H523" s="456">
        <f t="shared" si="137"/>
        <v>23.76</v>
      </c>
      <c r="I523" s="456">
        <f t="shared" si="138"/>
        <v>34.32</v>
      </c>
      <c r="J523" s="456">
        <f t="shared" si="142"/>
        <v>27.73</v>
      </c>
      <c r="K523" s="457">
        <f t="shared" si="139"/>
        <v>9.52</v>
      </c>
      <c r="L523" s="434">
        <f t="shared" si="140"/>
        <v>43.84</v>
      </c>
      <c r="M523" s="458">
        <f t="shared" si="141"/>
        <v>0</v>
      </c>
      <c r="N523" s="447" t="s">
        <v>85</v>
      </c>
      <c r="O523" s="245">
        <f t="shared" si="143"/>
        <v>7</v>
      </c>
    </row>
    <row r="524" spans="1:15" s="11" customFormat="1" ht="14.25">
      <c r="A524" s="470" t="s">
        <v>1866</v>
      </c>
      <c r="B524" s="309" t="s">
        <v>1754</v>
      </c>
      <c r="C524" s="481"/>
      <c r="D524" s="492"/>
      <c r="E524" s="493"/>
      <c r="F524" s="493"/>
      <c r="G524" s="493"/>
      <c r="H524" s="493"/>
      <c r="I524" s="493"/>
      <c r="J524" s="493"/>
      <c r="K524" s="492"/>
      <c r="L524" s="492"/>
      <c r="M524" s="494"/>
      <c r="N524" s="447"/>
      <c r="O524" s="245">
        <f t="shared" si="143"/>
        <v>4</v>
      </c>
    </row>
    <row r="525" spans="1:15" s="11" customFormat="1" ht="14.25">
      <c r="A525" s="341" t="s">
        <v>2041</v>
      </c>
      <c r="B525" s="308" t="s">
        <v>1755</v>
      </c>
      <c r="C525" s="459" t="s">
        <v>1398</v>
      </c>
      <c r="D525" s="455">
        <v>4000</v>
      </c>
      <c r="E525" s="465">
        <v>0.4</v>
      </c>
      <c r="F525" s="465">
        <f aca="true" t="shared" si="144" ref="F525:F562">ROUND(D525*E525,2)</f>
        <v>1600</v>
      </c>
      <c r="G525" s="465">
        <v>1.4</v>
      </c>
      <c r="H525" s="456">
        <f aca="true" t="shared" si="145" ref="H525:H538">ROUND(D525*G525,2)</f>
        <v>5600</v>
      </c>
      <c r="I525" s="456">
        <f aca="true" t="shared" si="146" ref="I525:I538">(F525+H525)</f>
        <v>7200</v>
      </c>
      <c r="J525" s="456">
        <f aca="true" t="shared" si="147" ref="J525:J538">$J$11</f>
        <v>27.73</v>
      </c>
      <c r="K525" s="457">
        <f aca="true" t="shared" si="148" ref="K525:K538">ROUND(J525/100*I525,2)</f>
        <v>1996.56</v>
      </c>
      <c r="L525" s="434">
        <f aca="true" t="shared" si="149" ref="L525:L538">(I525+K525)</f>
        <v>9196.56</v>
      </c>
      <c r="M525" s="458">
        <f aca="true" t="shared" si="150" ref="M525:M538">L525/$C$654</f>
        <v>0.0092</v>
      </c>
      <c r="N525" s="447" t="s">
        <v>440</v>
      </c>
      <c r="O525" s="245">
        <f t="shared" si="143"/>
        <v>6</v>
      </c>
    </row>
    <row r="526" spans="1:15" s="11" customFormat="1" ht="14.25">
      <c r="A526" s="341" t="s">
        <v>2257</v>
      </c>
      <c r="B526" s="308" t="s">
        <v>1756</v>
      </c>
      <c r="C526" s="459" t="s">
        <v>1398</v>
      </c>
      <c r="D526" s="455">
        <v>39</v>
      </c>
      <c r="E526" s="465">
        <v>0.33</v>
      </c>
      <c r="F526" s="465">
        <f t="shared" si="144"/>
        <v>12.87</v>
      </c>
      <c r="G526" s="465">
        <v>0.57</v>
      </c>
      <c r="H526" s="456">
        <f t="shared" si="145"/>
        <v>22.23</v>
      </c>
      <c r="I526" s="456">
        <f t="shared" si="146"/>
        <v>35.1</v>
      </c>
      <c r="J526" s="456">
        <f t="shared" si="147"/>
        <v>27.73</v>
      </c>
      <c r="K526" s="457">
        <f t="shared" si="148"/>
        <v>9.73</v>
      </c>
      <c r="L526" s="434">
        <f t="shared" si="149"/>
        <v>44.83</v>
      </c>
      <c r="M526" s="458">
        <f t="shared" si="150"/>
        <v>0</v>
      </c>
      <c r="N526" s="447" t="s">
        <v>345</v>
      </c>
      <c r="O526" s="245">
        <f t="shared" si="143"/>
        <v>6</v>
      </c>
    </row>
    <row r="527" spans="1:15" s="11" customFormat="1" ht="14.25">
      <c r="A527" s="341" t="s">
        <v>2258</v>
      </c>
      <c r="B527" s="308" t="s">
        <v>1757</v>
      </c>
      <c r="C527" s="459" t="s">
        <v>1398</v>
      </c>
      <c r="D527" s="455">
        <v>800</v>
      </c>
      <c r="E527" s="465">
        <v>0.98</v>
      </c>
      <c r="F527" s="465">
        <f t="shared" si="144"/>
        <v>784</v>
      </c>
      <c r="G527" s="465">
        <v>1.18</v>
      </c>
      <c r="H527" s="456">
        <f t="shared" si="145"/>
        <v>944</v>
      </c>
      <c r="I527" s="456">
        <f t="shared" si="146"/>
        <v>1728</v>
      </c>
      <c r="J527" s="456">
        <f t="shared" si="147"/>
        <v>27.73</v>
      </c>
      <c r="K527" s="457">
        <f t="shared" si="148"/>
        <v>479.17</v>
      </c>
      <c r="L527" s="434">
        <f t="shared" si="149"/>
        <v>2207.17</v>
      </c>
      <c r="M527" s="458">
        <f t="shared" si="150"/>
        <v>0.0022</v>
      </c>
      <c r="N527" s="447" t="s">
        <v>346</v>
      </c>
      <c r="O527" s="245">
        <f t="shared" si="143"/>
        <v>6</v>
      </c>
    </row>
    <row r="528" spans="1:15" s="11" customFormat="1" ht="14.25">
      <c r="A528" s="341" t="s">
        <v>2259</v>
      </c>
      <c r="B528" s="308" t="s">
        <v>1758</v>
      </c>
      <c r="C528" s="459" t="s">
        <v>1398</v>
      </c>
      <c r="D528" s="455">
        <v>24</v>
      </c>
      <c r="E528" s="465">
        <v>0.98</v>
      </c>
      <c r="F528" s="465">
        <f t="shared" si="144"/>
        <v>23.52</v>
      </c>
      <c r="G528" s="465">
        <v>2.08</v>
      </c>
      <c r="H528" s="456">
        <f t="shared" si="145"/>
        <v>49.92</v>
      </c>
      <c r="I528" s="456">
        <f t="shared" si="146"/>
        <v>73.44</v>
      </c>
      <c r="J528" s="456">
        <f t="shared" si="147"/>
        <v>27.73</v>
      </c>
      <c r="K528" s="457">
        <f t="shared" si="148"/>
        <v>20.36</v>
      </c>
      <c r="L528" s="434">
        <f t="shared" si="149"/>
        <v>93.8</v>
      </c>
      <c r="M528" s="458">
        <f t="shared" si="150"/>
        <v>0.0001</v>
      </c>
      <c r="N528" s="447" t="s">
        <v>348</v>
      </c>
      <c r="O528" s="245">
        <f t="shared" si="143"/>
        <v>6</v>
      </c>
    </row>
    <row r="529" spans="1:15" s="11" customFormat="1" ht="14.25">
      <c r="A529" s="341" t="s">
        <v>2260</v>
      </c>
      <c r="B529" s="308" t="s">
        <v>1759</v>
      </c>
      <c r="C529" s="459" t="s">
        <v>1398</v>
      </c>
      <c r="D529" s="455">
        <v>300</v>
      </c>
      <c r="E529" s="465">
        <v>1.31</v>
      </c>
      <c r="F529" s="465">
        <f t="shared" si="144"/>
        <v>393</v>
      </c>
      <c r="G529" s="465">
        <v>5.84</v>
      </c>
      <c r="H529" s="456">
        <f t="shared" si="145"/>
        <v>1752</v>
      </c>
      <c r="I529" s="456">
        <f t="shared" si="146"/>
        <v>2145</v>
      </c>
      <c r="J529" s="456">
        <f t="shared" si="147"/>
        <v>27.73</v>
      </c>
      <c r="K529" s="457">
        <f t="shared" si="148"/>
        <v>594.81</v>
      </c>
      <c r="L529" s="434">
        <f t="shared" si="149"/>
        <v>2739.81</v>
      </c>
      <c r="M529" s="458">
        <f t="shared" si="150"/>
        <v>0.0027</v>
      </c>
      <c r="N529" s="447" t="s">
        <v>347</v>
      </c>
      <c r="O529" s="245">
        <f t="shared" si="143"/>
        <v>6</v>
      </c>
    </row>
    <row r="530" spans="1:15" s="11" customFormat="1" ht="14.25">
      <c r="A530" s="341" t="s">
        <v>2261</v>
      </c>
      <c r="B530" s="365" t="s">
        <v>1760</v>
      </c>
      <c r="C530" s="459" t="s">
        <v>1413</v>
      </c>
      <c r="D530" s="455">
        <v>80</v>
      </c>
      <c r="E530" s="465">
        <v>2</v>
      </c>
      <c r="F530" s="465">
        <f t="shared" si="144"/>
        <v>160</v>
      </c>
      <c r="G530" s="465">
        <v>11</v>
      </c>
      <c r="H530" s="456">
        <f t="shared" si="145"/>
        <v>880</v>
      </c>
      <c r="I530" s="456">
        <f t="shared" si="146"/>
        <v>1040</v>
      </c>
      <c r="J530" s="456">
        <f t="shared" si="147"/>
        <v>27.73</v>
      </c>
      <c r="K530" s="457">
        <f t="shared" si="148"/>
        <v>288.39</v>
      </c>
      <c r="L530" s="434">
        <f t="shared" si="149"/>
        <v>1328.39</v>
      </c>
      <c r="M530" s="458">
        <f t="shared" si="150"/>
        <v>0.0013</v>
      </c>
      <c r="N530" s="447" t="s">
        <v>442</v>
      </c>
      <c r="O530" s="245">
        <f t="shared" si="143"/>
        <v>6</v>
      </c>
    </row>
    <row r="531" spans="1:15" s="11" customFormat="1" ht="14.25">
      <c r="A531" s="341" t="s">
        <v>2262</v>
      </c>
      <c r="B531" s="308" t="s">
        <v>1761</v>
      </c>
      <c r="C531" s="459" t="s">
        <v>1413</v>
      </c>
      <c r="D531" s="455">
        <v>10</v>
      </c>
      <c r="E531" s="465">
        <v>2</v>
      </c>
      <c r="F531" s="465">
        <f t="shared" si="144"/>
        <v>20</v>
      </c>
      <c r="G531" s="465">
        <v>9</v>
      </c>
      <c r="H531" s="456">
        <f t="shared" si="145"/>
        <v>90</v>
      </c>
      <c r="I531" s="456">
        <f t="shared" si="146"/>
        <v>110</v>
      </c>
      <c r="J531" s="456">
        <f t="shared" si="147"/>
        <v>27.73</v>
      </c>
      <c r="K531" s="457">
        <f t="shared" si="148"/>
        <v>30.5</v>
      </c>
      <c r="L531" s="434">
        <f t="shared" si="149"/>
        <v>140.5</v>
      </c>
      <c r="M531" s="458">
        <f t="shared" si="150"/>
        <v>0.0001</v>
      </c>
      <c r="N531" s="447" t="s">
        <v>442</v>
      </c>
      <c r="O531" s="245">
        <f t="shared" si="143"/>
        <v>6</v>
      </c>
    </row>
    <row r="532" spans="1:15" s="11" customFormat="1" ht="14.25">
      <c r="A532" s="341" t="s">
        <v>2263</v>
      </c>
      <c r="B532" s="308" t="s">
        <v>1762</v>
      </c>
      <c r="C532" s="459" t="s">
        <v>1413</v>
      </c>
      <c r="D532" s="455">
        <v>10</v>
      </c>
      <c r="E532" s="465">
        <v>2</v>
      </c>
      <c r="F532" s="465">
        <f t="shared" si="144"/>
        <v>20</v>
      </c>
      <c r="G532" s="465">
        <v>9</v>
      </c>
      <c r="H532" s="456">
        <f t="shared" si="145"/>
        <v>90</v>
      </c>
      <c r="I532" s="456">
        <f t="shared" si="146"/>
        <v>110</v>
      </c>
      <c r="J532" s="456">
        <f t="shared" si="147"/>
        <v>27.73</v>
      </c>
      <c r="K532" s="457">
        <f t="shared" si="148"/>
        <v>30.5</v>
      </c>
      <c r="L532" s="434">
        <f t="shared" si="149"/>
        <v>140.5</v>
      </c>
      <c r="M532" s="458">
        <f t="shared" si="150"/>
        <v>0.0001</v>
      </c>
      <c r="N532" s="447" t="s">
        <v>442</v>
      </c>
      <c r="O532" s="245">
        <f t="shared" si="143"/>
        <v>6</v>
      </c>
    </row>
    <row r="533" spans="1:15" s="11" customFormat="1" ht="14.25">
      <c r="A533" s="341" t="s">
        <v>2264</v>
      </c>
      <c r="B533" s="308" t="s">
        <v>1763</v>
      </c>
      <c r="C533" s="459" t="s">
        <v>1413</v>
      </c>
      <c r="D533" s="455">
        <v>80</v>
      </c>
      <c r="E533" s="465">
        <v>2</v>
      </c>
      <c r="F533" s="465">
        <f t="shared" si="144"/>
        <v>160</v>
      </c>
      <c r="G533" s="465">
        <v>9</v>
      </c>
      <c r="H533" s="456">
        <f t="shared" si="145"/>
        <v>720</v>
      </c>
      <c r="I533" s="456">
        <f t="shared" si="146"/>
        <v>880</v>
      </c>
      <c r="J533" s="456">
        <f t="shared" si="147"/>
        <v>27.73</v>
      </c>
      <c r="K533" s="457">
        <f t="shared" si="148"/>
        <v>244.02</v>
      </c>
      <c r="L533" s="434">
        <f t="shared" si="149"/>
        <v>1124.02</v>
      </c>
      <c r="M533" s="458">
        <f t="shared" si="150"/>
        <v>0.0011</v>
      </c>
      <c r="N533" s="447" t="s">
        <v>442</v>
      </c>
      <c r="O533" s="245">
        <f t="shared" si="143"/>
        <v>6</v>
      </c>
    </row>
    <row r="534" spans="1:15" s="11" customFormat="1" ht="25.5">
      <c r="A534" s="341" t="s">
        <v>2265</v>
      </c>
      <c r="B534" s="308" t="s">
        <v>1764</v>
      </c>
      <c r="C534" s="459" t="s">
        <v>1413</v>
      </c>
      <c r="D534" s="455">
        <v>10</v>
      </c>
      <c r="E534" s="465">
        <v>2</v>
      </c>
      <c r="F534" s="465">
        <f t="shared" si="144"/>
        <v>20</v>
      </c>
      <c r="G534" s="465">
        <v>16</v>
      </c>
      <c r="H534" s="456">
        <f t="shared" si="145"/>
        <v>160</v>
      </c>
      <c r="I534" s="456">
        <f t="shared" si="146"/>
        <v>180</v>
      </c>
      <c r="J534" s="456">
        <f t="shared" si="147"/>
        <v>27.73</v>
      </c>
      <c r="K534" s="457">
        <f t="shared" si="148"/>
        <v>49.91</v>
      </c>
      <c r="L534" s="434">
        <f t="shared" si="149"/>
        <v>229.91</v>
      </c>
      <c r="M534" s="458">
        <f t="shared" si="150"/>
        <v>0.0002</v>
      </c>
      <c r="N534" s="447" t="s">
        <v>442</v>
      </c>
      <c r="O534" s="245">
        <f t="shared" si="143"/>
        <v>7</v>
      </c>
    </row>
    <row r="535" spans="1:15" s="11" customFormat="1" ht="25.5">
      <c r="A535" s="341" t="s">
        <v>2266</v>
      </c>
      <c r="B535" s="308" t="s">
        <v>1765</v>
      </c>
      <c r="C535" s="459" t="s">
        <v>1398</v>
      </c>
      <c r="D535" s="455">
        <v>200</v>
      </c>
      <c r="E535" s="465">
        <v>0.3</v>
      </c>
      <c r="F535" s="465">
        <f t="shared" si="144"/>
        <v>60</v>
      </c>
      <c r="G535" s="465">
        <v>1.16</v>
      </c>
      <c r="H535" s="456">
        <f t="shared" si="145"/>
        <v>232</v>
      </c>
      <c r="I535" s="456">
        <f t="shared" si="146"/>
        <v>292</v>
      </c>
      <c r="J535" s="456">
        <f t="shared" si="147"/>
        <v>27.73</v>
      </c>
      <c r="K535" s="457">
        <f t="shared" si="148"/>
        <v>80.97</v>
      </c>
      <c r="L535" s="434">
        <f t="shared" si="149"/>
        <v>372.97</v>
      </c>
      <c r="M535" s="458">
        <f t="shared" si="150"/>
        <v>0.0004</v>
      </c>
      <c r="N535" s="447" t="s">
        <v>442</v>
      </c>
      <c r="O535" s="245">
        <f t="shared" si="143"/>
        <v>7</v>
      </c>
    </row>
    <row r="536" spans="1:15" s="11" customFormat="1" ht="25.5">
      <c r="A536" s="341" t="s">
        <v>2267</v>
      </c>
      <c r="B536" s="308" t="s">
        <v>1766</v>
      </c>
      <c r="C536" s="459" t="s">
        <v>1398</v>
      </c>
      <c r="D536" s="455">
        <v>1000</v>
      </c>
      <c r="E536" s="465">
        <v>0.3</v>
      </c>
      <c r="F536" s="465">
        <f t="shared" si="144"/>
        <v>300</v>
      </c>
      <c r="G536" s="465">
        <v>1.32</v>
      </c>
      <c r="H536" s="456">
        <f t="shared" si="145"/>
        <v>1320</v>
      </c>
      <c r="I536" s="456">
        <f t="shared" si="146"/>
        <v>1620</v>
      </c>
      <c r="J536" s="456">
        <f t="shared" si="147"/>
        <v>27.73</v>
      </c>
      <c r="K536" s="457">
        <f t="shared" si="148"/>
        <v>449.23</v>
      </c>
      <c r="L536" s="434">
        <f t="shared" si="149"/>
        <v>2069.23</v>
      </c>
      <c r="M536" s="458">
        <f t="shared" si="150"/>
        <v>0.0021</v>
      </c>
      <c r="N536" s="447" t="s">
        <v>442</v>
      </c>
      <c r="O536" s="245">
        <f t="shared" si="143"/>
        <v>7</v>
      </c>
    </row>
    <row r="537" spans="1:15" s="11" customFormat="1" ht="25.5">
      <c r="A537" s="341" t="s">
        <v>2268</v>
      </c>
      <c r="B537" s="308" t="s">
        <v>1767</v>
      </c>
      <c r="C537" s="459" t="s">
        <v>1398</v>
      </c>
      <c r="D537" s="455">
        <v>1000</v>
      </c>
      <c r="E537" s="465">
        <v>0.3</v>
      </c>
      <c r="F537" s="465">
        <f t="shared" si="144"/>
        <v>300</v>
      </c>
      <c r="G537" s="465">
        <v>2</v>
      </c>
      <c r="H537" s="456">
        <f t="shared" si="145"/>
        <v>2000</v>
      </c>
      <c r="I537" s="456">
        <f t="shared" si="146"/>
        <v>2300</v>
      </c>
      <c r="J537" s="456">
        <f t="shared" si="147"/>
        <v>27.73</v>
      </c>
      <c r="K537" s="457">
        <f t="shared" si="148"/>
        <v>637.79</v>
      </c>
      <c r="L537" s="434">
        <f t="shared" si="149"/>
        <v>2937.79</v>
      </c>
      <c r="M537" s="458">
        <f t="shared" si="150"/>
        <v>0.0029</v>
      </c>
      <c r="N537" s="447" t="s">
        <v>442</v>
      </c>
      <c r="O537" s="245">
        <f t="shared" si="143"/>
        <v>7</v>
      </c>
    </row>
    <row r="538" spans="1:15" s="11" customFormat="1" ht="25.5">
      <c r="A538" s="341" t="s">
        <v>2269</v>
      </c>
      <c r="B538" s="308" t="s">
        <v>1768</v>
      </c>
      <c r="C538" s="459" t="s">
        <v>1413</v>
      </c>
      <c r="D538" s="455">
        <v>40</v>
      </c>
      <c r="E538" s="465">
        <v>2</v>
      </c>
      <c r="F538" s="465">
        <f t="shared" si="144"/>
        <v>80</v>
      </c>
      <c r="G538" s="465">
        <v>13</v>
      </c>
      <c r="H538" s="456">
        <f t="shared" si="145"/>
        <v>520</v>
      </c>
      <c r="I538" s="456">
        <f t="shared" si="146"/>
        <v>600</v>
      </c>
      <c r="J538" s="456">
        <f t="shared" si="147"/>
        <v>27.73</v>
      </c>
      <c r="K538" s="457">
        <f t="shared" si="148"/>
        <v>166.38</v>
      </c>
      <c r="L538" s="434">
        <f t="shared" si="149"/>
        <v>766.38</v>
      </c>
      <c r="M538" s="458">
        <f t="shared" si="150"/>
        <v>0.0008</v>
      </c>
      <c r="N538" s="447" t="s">
        <v>442</v>
      </c>
      <c r="O538" s="245">
        <f t="shared" si="143"/>
        <v>7</v>
      </c>
    </row>
    <row r="539" spans="1:15" s="11" customFormat="1" ht="14.25">
      <c r="A539" s="470" t="s">
        <v>1867</v>
      </c>
      <c r="B539" s="309" t="s">
        <v>1769</v>
      </c>
      <c r="C539" s="459"/>
      <c r="D539" s="495"/>
      <c r="E539" s="472"/>
      <c r="F539" s="472"/>
      <c r="G539" s="472"/>
      <c r="H539" s="472"/>
      <c r="I539" s="472"/>
      <c r="J539" s="472"/>
      <c r="K539" s="473"/>
      <c r="L539" s="473"/>
      <c r="M539" s="474"/>
      <c r="N539" s="447"/>
      <c r="O539" s="245">
        <f t="shared" si="143"/>
        <v>4</v>
      </c>
    </row>
    <row r="540" spans="1:15" s="11" customFormat="1" ht="14.25">
      <c r="A540" s="482" t="s">
        <v>2042</v>
      </c>
      <c r="B540" s="308" t="s">
        <v>1770</v>
      </c>
      <c r="C540" s="459" t="s">
        <v>1413</v>
      </c>
      <c r="D540" s="455">
        <v>2</v>
      </c>
      <c r="E540" s="465">
        <v>5</v>
      </c>
      <c r="F540" s="465">
        <f t="shared" si="144"/>
        <v>10</v>
      </c>
      <c r="G540" s="465">
        <v>47</v>
      </c>
      <c r="H540" s="456">
        <f aca="true" t="shared" si="151" ref="H540:H551">ROUND(D540*G540,2)</f>
        <v>94</v>
      </c>
      <c r="I540" s="456">
        <f aca="true" t="shared" si="152" ref="I540:I551">(F540+H540)</f>
        <v>104</v>
      </c>
      <c r="J540" s="456">
        <f aca="true" t="shared" si="153" ref="J540:J551">$J$11</f>
        <v>27.73</v>
      </c>
      <c r="K540" s="457">
        <f aca="true" t="shared" si="154" ref="K540:K551">ROUND(J540/100*I540,2)</f>
        <v>28.84</v>
      </c>
      <c r="L540" s="434">
        <f aca="true" t="shared" si="155" ref="L540:L551">(I540+K540)</f>
        <v>132.84</v>
      </c>
      <c r="M540" s="458">
        <f aca="true" t="shared" si="156" ref="M540:M551">L540/$C$654</f>
        <v>0.0001</v>
      </c>
      <c r="N540" s="447" t="s">
        <v>442</v>
      </c>
      <c r="O540" s="245">
        <f t="shared" si="143"/>
        <v>6</v>
      </c>
    </row>
    <row r="541" spans="1:15" s="11" customFormat="1" ht="14.25">
      <c r="A541" s="482" t="s">
        <v>2270</v>
      </c>
      <c r="B541" s="308" t="s">
        <v>1771</v>
      </c>
      <c r="C541" s="459" t="s">
        <v>1413</v>
      </c>
      <c r="D541" s="455">
        <v>2</v>
      </c>
      <c r="E541" s="465">
        <v>58</v>
      </c>
      <c r="F541" s="465">
        <f t="shared" si="144"/>
        <v>116</v>
      </c>
      <c r="G541" s="465">
        <v>945</v>
      </c>
      <c r="H541" s="456">
        <f t="shared" si="151"/>
        <v>1890</v>
      </c>
      <c r="I541" s="456">
        <f t="shared" si="152"/>
        <v>2006</v>
      </c>
      <c r="J541" s="456">
        <f t="shared" si="153"/>
        <v>27.73</v>
      </c>
      <c r="K541" s="457">
        <f t="shared" si="154"/>
        <v>556.26</v>
      </c>
      <c r="L541" s="434">
        <f t="shared" si="155"/>
        <v>2562.26</v>
      </c>
      <c r="M541" s="458">
        <f t="shared" si="156"/>
        <v>0.0026</v>
      </c>
      <c r="N541" s="447" t="s">
        <v>442</v>
      </c>
      <c r="O541" s="245">
        <f t="shared" si="143"/>
        <v>6</v>
      </c>
    </row>
    <row r="542" spans="1:15" s="11" customFormat="1" ht="14.25">
      <c r="A542" s="482" t="s">
        <v>2271</v>
      </c>
      <c r="B542" s="308" t="s">
        <v>1772</v>
      </c>
      <c r="C542" s="459" t="s">
        <v>1413</v>
      </c>
      <c r="D542" s="455">
        <v>2</v>
      </c>
      <c r="E542" s="465">
        <v>58</v>
      </c>
      <c r="F542" s="465">
        <f t="shared" si="144"/>
        <v>116</v>
      </c>
      <c r="G542" s="465">
        <v>581</v>
      </c>
      <c r="H542" s="456">
        <f t="shared" si="151"/>
        <v>1162</v>
      </c>
      <c r="I542" s="456">
        <f t="shared" si="152"/>
        <v>1278</v>
      </c>
      <c r="J542" s="456">
        <f t="shared" si="153"/>
        <v>27.73</v>
      </c>
      <c r="K542" s="457">
        <f t="shared" si="154"/>
        <v>354.39</v>
      </c>
      <c r="L542" s="434">
        <f t="shared" si="155"/>
        <v>1632.39</v>
      </c>
      <c r="M542" s="458">
        <f t="shared" si="156"/>
        <v>0.0016</v>
      </c>
      <c r="N542" s="447" t="s">
        <v>442</v>
      </c>
      <c r="O542" s="245">
        <f t="shared" si="143"/>
        <v>6</v>
      </c>
    </row>
    <row r="543" spans="1:15" s="11" customFormat="1" ht="14.25">
      <c r="A543" s="482" t="s">
        <v>2272</v>
      </c>
      <c r="B543" s="308" t="s">
        <v>1773</v>
      </c>
      <c r="C543" s="459" t="s">
        <v>1413</v>
      </c>
      <c r="D543" s="455">
        <v>3</v>
      </c>
      <c r="E543" s="465">
        <v>5</v>
      </c>
      <c r="F543" s="465">
        <f t="shared" si="144"/>
        <v>15</v>
      </c>
      <c r="G543" s="465">
        <v>47</v>
      </c>
      <c r="H543" s="456">
        <f t="shared" si="151"/>
        <v>141</v>
      </c>
      <c r="I543" s="456">
        <f t="shared" si="152"/>
        <v>156</v>
      </c>
      <c r="J543" s="456">
        <f t="shared" si="153"/>
        <v>27.73</v>
      </c>
      <c r="K543" s="457">
        <f t="shared" si="154"/>
        <v>43.26</v>
      </c>
      <c r="L543" s="434">
        <f t="shared" si="155"/>
        <v>199.26</v>
      </c>
      <c r="M543" s="458">
        <f t="shared" si="156"/>
        <v>0.0002</v>
      </c>
      <c r="N543" s="447" t="s">
        <v>442</v>
      </c>
      <c r="O543" s="245">
        <f t="shared" si="143"/>
        <v>6</v>
      </c>
    </row>
    <row r="544" spans="1:15" s="11" customFormat="1" ht="14.25">
      <c r="A544" s="482" t="s">
        <v>2273</v>
      </c>
      <c r="B544" s="308" t="s">
        <v>1774</v>
      </c>
      <c r="C544" s="459" t="s">
        <v>1413</v>
      </c>
      <c r="D544" s="455">
        <v>3</v>
      </c>
      <c r="E544" s="465">
        <v>5</v>
      </c>
      <c r="F544" s="465">
        <f t="shared" si="144"/>
        <v>15</v>
      </c>
      <c r="G544" s="465">
        <v>20</v>
      </c>
      <c r="H544" s="456">
        <f t="shared" si="151"/>
        <v>60</v>
      </c>
      <c r="I544" s="456">
        <f t="shared" si="152"/>
        <v>75</v>
      </c>
      <c r="J544" s="456">
        <f t="shared" si="153"/>
        <v>27.73</v>
      </c>
      <c r="K544" s="457">
        <f t="shared" si="154"/>
        <v>20.8</v>
      </c>
      <c r="L544" s="434">
        <f t="shared" si="155"/>
        <v>95.8</v>
      </c>
      <c r="M544" s="458">
        <f t="shared" si="156"/>
        <v>0.0001</v>
      </c>
      <c r="N544" s="447" t="s">
        <v>442</v>
      </c>
      <c r="O544" s="245">
        <f t="shared" si="143"/>
        <v>6</v>
      </c>
    </row>
    <row r="545" spans="1:15" s="11" customFormat="1" ht="14.25">
      <c r="A545" s="482" t="s">
        <v>2274</v>
      </c>
      <c r="B545" s="308" t="s">
        <v>1775</v>
      </c>
      <c r="C545" s="459" t="s">
        <v>1413</v>
      </c>
      <c r="D545" s="455">
        <v>2</v>
      </c>
      <c r="E545" s="465">
        <v>5</v>
      </c>
      <c r="F545" s="465">
        <f t="shared" si="144"/>
        <v>10</v>
      </c>
      <c r="G545" s="465">
        <v>20</v>
      </c>
      <c r="H545" s="456">
        <f t="shared" si="151"/>
        <v>40</v>
      </c>
      <c r="I545" s="456">
        <f t="shared" si="152"/>
        <v>50</v>
      </c>
      <c r="J545" s="456">
        <f t="shared" si="153"/>
        <v>27.73</v>
      </c>
      <c r="K545" s="457">
        <f t="shared" si="154"/>
        <v>13.87</v>
      </c>
      <c r="L545" s="434">
        <f t="shared" si="155"/>
        <v>63.87</v>
      </c>
      <c r="M545" s="458">
        <f t="shared" si="156"/>
        <v>0.0001</v>
      </c>
      <c r="N545" s="447" t="s">
        <v>442</v>
      </c>
      <c r="O545" s="245">
        <f t="shared" si="143"/>
        <v>6</v>
      </c>
    </row>
    <row r="546" spans="1:15" s="11" customFormat="1" ht="14.25">
      <c r="A546" s="482" t="s">
        <v>2275</v>
      </c>
      <c r="B546" s="308" t="s">
        <v>1776</v>
      </c>
      <c r="C546" s="459" t="s">
        <v>1413</v>
      </c>
      <c r="D546" s="455">
        <v>2</v>
      </c>
      <c r="E546" s="465">
        <v>5</v>
      </c>
      <c r="F546" s="465">
        <f t="shared" si="144"/>
        <v>10</v>
      </c>
      <c r="G546" s="465">
        <v>20</v>
      </c>
      <c r="H546" s="456">
        <f t="shared" si="151"/>
        <v>40</v>
      </c>
      <c r="I546" s="456">
        <f t="shared" si="152"/>
        <v>50</v>
      </c>
      <c r="J546" s="456">
        <f t="shared" si="153"/>
        <v>27.73</v>
      </c>
      <c r="K546" s="457">
        <f t="shared" si="154"/>
        <v>13.87</v>
      </c>
      <c r="L546" s="434">
        <f t="shared" si="155"/>
        <v>63.87</v>
      </c>
      <c r="M546" s="458">
        <f t="shared" si="156"/>
        <v>0.0001</v>
      </c>
      <c r="N546" s="447" t="s">
        <v>442</v>
      </c>
      <c r="O546" s="245">
        <f t="shared" si="143"/>
        <v>6</v>
      </c>
    </row>
    <row r="547" spans="1:15" s="11" customFormat="1" ht="14.25">
      <c r="A547" s="482" t="s">
        <v>2276</v>
      </c>
      <c r="B547" s="308" t="s">
        <v>1772</v>
      </c>
      <c r="C547" s="459" t="s">
        <v>1413</v>
      </c>
      <c r="D547" s="455">
        <v>2</v>
      </c>
      <c r="E547" s="465">
        <v>58</v>
      </c>
      <c r="F547" s="465">
        <f t="shared" si="144"/>
        <v>116</v>
      </c>
      <c r="G547" s="465">
        <v>581</v>
      </c>
      <c r="H547" s="456">
        <f t="shared" si="151"/>
        <v>1162</v>
      </c>
      <c r="I547" s="456">
        <f t="shared" si="152"/>
        <v>1278</v>
      </c>
      <c r="J547" s="456">
        <f t="shared" si="153"/>
        <v>27.73</v>
      </c>
      <c r="K547" s="457">
        <f t="shared" si="154"/>
        <v>354.39</v>
      </c>
      <c r="L547" s="434">
        <f t="shared" si="155"/>
        <v>1632.39</v>
      </c>
      <c r="M547" s="458">
        <f t="shared" si="156"/>
        <v>0.0016</v>
      </c>
      <c r="N547" s="447" t="s">
        <v>442</v>
      </c>
      <c r="O547" s="245">
        <f t="shared" si="143"/>
        <v>6</v>
      </c>
    </row>
    <row r="548" spans="1:15" s="11" customFormat="1" ht="14.25">
      <c r="A548" s="482" t="s">
        <v>2277</v>
      </c>
      <c r="B548" s="308" t="s">
        <v>1607</v>
      </c>
      <c r="C548" s="459" t="s">
        <v>1413</v>
      </c>
      <c r="D548" s="455">
        <v>28</v>
      </c>
      <c r="E548" s="465">
        <v>4</v>
      </c>
      <c r="F548" s="465">
        <f t="shared" si="144"/>
        <v>112</v>
      </c>
      <c r="G548" s="465">
        <v>7</v>
      </c>
      <c r="H548" s="456">
        <f t="shared" si="151"/>
        <v>196</v>
      </c>
      <c r="I548" s="456">
        <f t="shared" si="152"/>
        <v>308</v>
      </c>
      <c r="J548" s="456">
        <f t="shared" si="153"/>
        <v>27.73</v>
      </c>
      <c r="K548" s="457">
        <f t="shared" si="154"/>
        <v>85.41</v>
      </c>
      <c r="L548" s="434">
        <f t="shared" si="155"/>
        <v>393.41</v>
      </c>
      <c r="M548" s="458">
        <f t="shared" si="156"/>
        <v>0.0004</v>
      </c>
      <c r="N548" s="447" t="s">
        <v>442</v>
      </c>
      <c r="O548" s="245">
        <f t="shared" si="143"/>
        <v>6</v>
      </c>
    </row>
    <row r="549" spans="1:15" s="11" customFormat="1" ht="25.5">
      <c r="A549" s="482" t="s">
        <v>2278</v>
      </c>
      <c r="B549" s="308" t="s">
        <v>1777</v>
      </c>
      <c r="C549" s="459" t="s">
        <v>1413</v>
      </c>
      <c r="D549" s="455">
        <v>2</v>
      </c>
      <c r="E549" s="465">
        <v>40</v>
      </c>
      <c r="F549" s="465">
        <f t="shared" si="144"/>
        <v>80</v>
      </c>
      <c r="G549" s="465">
        <v>367</v>
      </c>
      <c r="H549" s="456">
        <f t="shared" si="151"/>
        <v>734</v>
      </c>
      <c r="I549" s="456">
        <f t="shared" si="152"/>
        <v>814</v>
      </c>
      <c r="J549" s="456">
        <f t="shared" si="153"/>
        <v>27.73</v>
      </c>
      <c r="K549" s="457">
        <f t="shared" si="154"/>
        <v>225.72</v>
      </c>
      <c r="L549" s="434">
        <f t="shared" si="155"/>
        <v>1039.72</v>
      </c>
      <c r="M549" s="458">
        <f t="shared" si="156"/>
        <v>0.001</v>
      </c>
      <c r="N549" s="447" t="s">
        <v>442</v>
      </c>
      <c r="O549" s="245">
        <f t="shared" si="143"/>
        <v>7</v>
      </c>
    </row>
    <row r="550" spans="1:15" s="11" customFormat="1" ht="25.5">
      <c r="A550" s="482" t="s">
        <v>507</v>
      </c>
      <c r="B550" s="308" t="s">
        <v>1778</v>
      </c>
      <c r="C550" s="459" t="s">
        <v>1398</v>
      </c>
      <c r="D550" s="455">
        <v>30</v>
      </c>
      <c r="E550" s="465">
        <v>0.7</v>
      </c>
      <c r="F550" s="465">
        <f t="shared" si="144"/>
        <v>21</v>
      </c>
      <c r="G550" s="465">
        <v>4.33</v>
      </c>
      <c r="H550" s="456">
        <f t="shared" si="151"/>
        <v>129.9</v>
      </c>
      <c r="I550" s="456">
        <f t="shared" si="152"/>
        <v>150.9</v>
      </c>
      <c r="J550" s="456">
        <f t="shared" si="153"/>
        <v>27.73</v>
      </c>
      <c r="K550" s="457">
        <f t="shared" si="154"/>
        <v>41.84</v>
      </c>
      <c r="L550" s="434">
        <f t="shared" si="155"/>
        <v>192.74</v>
      </c>
      <c r="M550" s="458">
        <f t="shared" si="156"/>
        <v>0.0002</v>
      </c>
      <c r="N550" s="447" t="s">
        <v>442</v>
      </c>
      <c r="O550" s="245">
        <f t="shared" si="143"/>
        <v>7</v>
      </c>
    </row>
    <row r="551" spans="1:15" s="11" customFormat="1" ht="25.5">
      <c r="A551" s="482" t="s">
        <v>508</v>
      </c>
      <c r="B551" s="308" t="s">
        <v>1779</v>
      </c>
      <c r="C551" s="459" t="s">
        <v>1413</v>
      </c>
      <c r="D551" s="455">
        <v>40</v>
      </c>
      <c r="E551" s="465">
        <v>2</v>
      </c>
      <c r="F551" s="465">
        <f t="shared" si="144"/>
        <v>80</v>
      </c>
      <c r="G551" s="465">
        <v>9</v>
      </c>
      <c r="H551" s="456">
        <f t="shared" si="151"/>
        <v>360</v>
      </c>
      <c r="I551" s="456">
        <f t="shared" si="152"/>
        <v>440</v>
      </c>
      <c r="J551" s="456">
        <f t="shared" si="153"/>
        <v>27.73</v>
      </c>
      <c r="K551" s="457">
        <f t="shared" si="154"/>
        <v>122.01</v>
      </c>
      <c r="L551" s="434">
        <f t="shared" si="155"/>
        <v>562.01</v>
      </c>
      <c r="M551" s="458">
        <f t="shared" si="156"/>
        <v>0.0006</v>
      </c>
      <c r="N551" s="447" t="s">
        <v>441</v>
      </c>
      <c r="O551" s="245">
        <f t="shared" si="143"/>
        <v>7</v>
      </c>
    </row>
    <row r="552" spans="1:15" s="11" customFormat="1" ht="14.25">
      <c r="A552" s="470" t="s">
        <v>1868</v>
      </c>
      <c r="B552" s="309" t="s">
        <v>1780</v>
      </c>
      <c r="C552" s="459"/>
      <c r="D552" s="455"/>
      <c r="E552" s="472"/>
      <c r="F552" s="472"/>
      <c r="G552" s="472"/>
      <c r="H552" s="472"/>
      <c r="I552" s="472"/>
      <c r="J552" s="472"/>
      <c r="K552" s="473"/>
      <c r="L552" s="473"/>
      <c r="M552" s="474"/>
      <c r="N552" s="447"/>
      <c r="O552" s="245">
        <f t="shared" si="143"/>
        <v>5</v>
      </c>
    </row>
    <row r="553" spans="1:15" s="11" customFormat="1" ht="25.5">
      <c r="A553" s="482" t="s">
        <v>509</v>
      </c>
      <c r="B553" s="308" t="s">
        <v>1781</v>
      </c>
      <c r="C553" s="459" t="s">
        <v>1413</v>
      </c>
      <c r="D553" s="455">
        <v>5</v>
      </c>
      <c r="E553" s="465">
        <v>100</v>
      </c>
      <c r="F553" s="465">
        <f t="shared" si="144"/>
        <v>500</v>
      </c>
      <c r="G553" s="465">
        <v>265</v>
      </c>
      <c r="H553" s="456">
        <f>ROUND(D553*G553,2)</f>
        <v>1325</v>
      </c>
      <c r="I553" s="456">
        <f>(F553+H553)</f>
        <v>1825</v>
      </c>
      <c r="J553" s="456">
        <f>$J$11</f>
        <v>27.73</v>
      </c>
      <c r="K553" s="457">
        <f>ROUND(J553/100*I553,2)</f>
        <v>506.07</v>
      </c>
      <c r="L553" s="434">
        <f>(I553+K553)</f>
        <v>2331.07</v>
      </c>
      <c r="M553" s="458">
        <f>L553/$C$654</f>
        <v>0.0023</v>
      </c>
      <c r="N553" s="447" t="s">
        <v>254</v>
      </c>
      <c r="O553" s="245">
        <f t="shared" si="143"/>
        <v>7</v>
      </c>
    </row>
    <row r="554" spans="1:15" s="11" customFormat="1" ht="25.5">
      <c r="A554" s="482" t="s">
        <v>510</v>
      </c>
      <c r="B554" s="308" t="s">
        <v>1782</v>
      </c>
      <c r="C554" s="459" t="s">
        <v>1413</v>
      </c>
      <c r="D554" s="455">
        <v>5</v>
      </c>
      <c r="E554" s="465">
        <v>24</v>
      </c>
      <c r="F554" s="465">
        <f t="shared" si="144"/>
        <v>120</v>
      </c>
      <c r="G554" s="465">
        <v>338</v>
      </c>
      <c r="H554" s="456">
        <f>ROUND(D554*G554,2)</f>
        <v>1690</v>
      </c>
      <c r="I554" s="456">
        <f>(F554+H554)</f>
        <v>1810</v>
      </c>
      <c r="J554" s="456">
        <f>$J$11</f>
        <v>27.73</v>
      </c>
      <c r="K554" s="457">
        <f>ROUND(J554/100*I554,2)</f>
        <v>501.91</v>
      </c>
      <c r="L554" s="434">
        <f>(I554+K554)</f>
        <v>2311.91</v>
      </c>
      <c r="M554" s="458">
        <f>L554/$C$654</f>
        <v>0.0023</v>
      </c>
      <c r="N554" s="447" t="s">
        <v>254</v>
      </c>
      <c r="O554" s="245">
        <f t="shared" si="143"/>
        <v>7</v>
      </c>
    </row>
    <row r="555" spans="1:15" s="11" customFormat="1" ht="25.5">
      <c r="A555" s="482" t="s">
        <v>511</v>
      </c>
      <c r="B555" s="308" t="s">
        <v>1783</v>
      </c>
      <c r="C555" s="459" t="s">
        <v>1413</v>
      </c>
      <c r="D555" s="455">
        <v>5</v>
      </c>
      <c r="E555" s="465">
        <v>115.24</v>
      </c>
      <c r="F555" s="465">
        <f t="shared" si="144"/>
        <v>576.2</v>
      </c>
      <c r="G555" s="465">
        <v>340</v>
      </c>
      <c r="H555" s="456">
        <f>ROUND(D555*G555,2)</f>
        <v>1700</v>
      </c>
      <c r="I555" s="456">
        <f>(F555+H555)</f>
        <v>2276.2</v>
      </c>
      <c r="J555" s="456">
        <f>$J$11</f>
        <v>27.73</v>
      </c>
      <c r="K555" s="457">
        <f>ROUND(J555/100*I555,2)</f>
        <v>631.19</v>
      </c>
      <c r="L555" s="434">
        <f>(I555+K555)</f>
        <v>2907.39</v>
      </c>
      <c r="M555" s="458">
        <f>L555/$C$654</f>
        <v>0.0029</v>
      </c>
      <c r="N555" s="447" t="s">
        <v>254</v>
      </c>
      <c r="O555" s="245">
        <f t="shared" si="143"/>
        <v>7</v>
      </c>
    </row>
    <row r="556" spans="1:15" s="11" customFormat="1" ht="25.5">
      <c r="A556" s="482" t="s">
        <v>512</v>
      </c>
      <c r="B556" s="308" t="s">
        <v>1784</v>
      </c>
      <c r="C556" s="459" t="s">
        <v>1413</v>
      </c>
      <c r="D556" s="455">
        <v>5</v>
      </c>
      <c r="E556" s="465">
        <v>48</v>
      </c>
      <c r="F556" s="465">
        <f t="shared" si="144"/>
        <v>240</v>
      </c>
      <c r="G556" s="465">
        <v>43</v>
      </c>
      <c r="H556" s="456">
        <f>ROUND(D556*G556,2)</f>
        <v>215</v>
      </c>
      <c r="I556" s="456">
        <f>(F556+H556)</f>
        <v>455</v>
      </c>
      <c r="J556" s="456">
        <f>$J$11</f>
        <v>27.73</v>
      </c>
      <c r="K556" s="457">
        <f>ROUND(J556/100*I556,2)</f>
        <v>126.17</v>
      </c>
      <c r="L556" s="434">
        <f>(I556+K556)</f>
        <v>581.17</v>
      </c>
      <c r="M556" s="458">
        <f>L556/$C$654</f>
        <v>0.0006</v>
      </c>
      <c r="N556" s="447" t="s">
        <v>254</v>
      </c>
      <c r="O556" s="245">
        <f t="shared" si="143"/>
        <v>7</v>
      </c>
    </row>
    <row r="557" spans="1:15" s="11" customFormat="1" ht="25.5">
      <c r="A557" s="482" t="s">
        <v>513</v>
      </c>
      <c r="B557" s="308" t="s">
        <v>1785</v>
      </c>
      <c r="C557" s="459" t="s">
        <v>1413</v>
      </c>
      <c r="D557" s="455">
        <v>5</v>
      </c>
      <c r="E557" s="465">
        <v>4.8</v>
      </c>
      <c r="F557" s="465">
        <f t="shared" si="144"/>
        <v>24</v>
      </c>
      <c r="G557" s="465">
        <v>99</v>
      </c>
      <c r="H557" s="456">
        <f>ROUND(D557*G557,2)</f>
        <v>495</v>
      </c>
      <c r="I557" s="456">
        <f>(F557+H557)</f>
        <v>519</v>
      </c>
      <c r="J557" s="456">
        <f>$J$11</f>
        <v>27.73</v>
      </c>
      <c r="K557" s="457">
        <f>ROUND(J557/100*I557,2)</f>
        <v>143.92</v>
      </c>
      <c r="L557" s="434">
        <f>(I557+K557)</f>
        <v>662.92</v>
      </c>
      <c r="M557" s="458">
        <f>L557/$C$654</f>
        <v>0.0007</v>
      </c>
      <c r="N557" s="447" t="s">
        <v>254</v>
      </c>
      <c r="O557" s="245">
        <f t="shared" si="143"/>
        <v>7</v>
      </c>
    </row>
    <row r="558" spans="1:15" s="11" customFormat="1" ht="14.25">
      <c r="A558" s="470" t="s">
        <v>1869</v>
      </c>
      <c r="B558" s="309" t="s">
        <v>1786</v>
      </c>
      <c r="C558" s="459"/>
      <c r="D558" s="455"/>
      <c r="E558" s="472"/>
      <c r="F558" s="472"/>
      <c r="G558" s="472"/>
      <c r="H558" s="472"/>
      <c r="I558" s="472"/>
      <c r="J558" s="472"/>
      <c r="K558" s="473"/>
      <c r="L558" s="473"/>
      <c r="M558" s="474"/>
      <c r="N558" s="447"/>
      <c r="O558" s="245">
        <f t="shared" si="143"/>
        <v>5</v>
      </c>
    </row>
    <row r="559" spans="1:15" s="11" customFormat="1" ht="25.5">
      <c r="A559" s="341" t="s">
        <v>2043</v>
      </c>
      <c r="B559" s="308" t="s">
        <v>1787</v>
      </c>
      <c r="C559" s="459" t="s">
        <v>1480</v>
      </c>
      <c r="D559" s="455">
        <v>2</v>
      </c>
      <c r="E559" s="465">
        <v>7.05</v>
      </c>
      <c r="F559" s="465">
        <f t="shared" si="144"/>
        <v>14.1</v>
      </c>
      <c r="G559" s="465">
        <v>0</v>
      </c>
      <c r="H559" s="456">
        <f>ROUND(D559*G559,2)</f>
        <v>0</v>
      </c>
      <c r="I559" s="456">
        <f>(F559+H559)</f>
        <v>14.1</v>
      </c>
      <c r="J559" s="456">
        <f>$J$11</f>
        <v>27.73</v>
      </c>
      <c r="K559" s="457">
        <f>ROUND(J559/100*I559,2)</f>
        <v>3.91</v>
      </c>
      <c r="L559" s="434">
        <f>(I559+K559)</f>
        <v>18.01</v>
      </c>
      <c r="M559" s="458">
        <f>L559/$C$654</f>
        <v>0</v>
      </c>
      <c r="N559" s="447" t="s">
        <v>178</v>
      </c>
      <c r="O559" s="245">
        <f t="shared" si="143"/>
        <v>7</v>
      </c>
    </row>
    <row r="560" spans="1:15" s="11" customFormat="1" ht="25.5">
      <c r="A560" s="341" t="s">
        <v>514</v>
      </c>
      <c r="B560" s="308" t="s">
        <v>120</v>
      </c>
      <c r="C560" s="459" t="s">
        <v>1447</v>
      </c>
      <c r="D560" s="455">
        <v>150</v>
      </c>
      <c r="E560" s="465">
        <v>23.49</v>
      </c>
      <c r="F560" s="465">
        <f t="shared" si="144"/>
        <v>3523.5</v>
      </c>
      <c r="G560" s="465">
        <v>0</v>
      </c>
      <c r="H560" s="456">
        <f>ROUND(D560*G560,2)</f>
        <v>0</v>
      </c>
      <c r="I560" s="456">
        <f>(F560+H560)</f>
        <v>3523.5</v>
      </c>
      <c r="J560" s="456">
        <f>$J$11</f>
        <v>27.73</v>
      </c>
      <c r="K560" s="457">
        <f>ROUND(J560/100*I560,2)</f>
        <v>977.07</v>
      </c>
      <c r="L560" s="434">
        <f>(I560+K560)</f>
        <v>4500.57</v>
      </c>
      <c r="M560" s="458">
        <f>L560/$C$654</f>
        <v>0.0045</v>
      </c>
      <c r="N560" s="447" t="s">
        <v>178</v>
      </c>
      <c r="O560" s="245">
        <f t="shared" si="143"/>
        <v>7</v>
      </c>
    </row>
    <row r="561" spans="1:15" s="11" customFormat="1" ht="25.5">
      <c r="A561" s="341" t="s">
        <v>813</v>
      </c>
      <c r="B561" s="308" t="s">
        <v>121</v>
      </c>
      <c r="C561" s="459" t="s">
        <v>1447</v>
      </c>
      <c r="D561" s="455">
        <v>150</v>
      </c>
      <c r="E561" s="465">
        <v>23.49</v>
      </c>
      <c r="F561" s="465">
        <f t="shared" si="144"/>
        <v>3523.5</v>
      </c>
      <c r="G561" s="465">
        <v>0</v>
      </c>
      <c r="H561" s="456">
        <f>ROUND(D561*G561,2)</f>
        <v>0</v>
      </c>
      <c r="I561" s="456">
        <f>(F561+H561)</f>
        <v>3523.5</v>
      </c>
      <c r="J561" s="456">
        <f>$J$11</f>
        <v>27.73</v>
      </c>
      <c r="K561" s="457">
        <f>ROUND(J561/100*I561,2)</f>
        <v>977.07</v>
      </c>
      <c r="L561" s="434">
        <f>(I561+K561)</f>
        <v>4500.57</v>
      </c>
      <c r="M561" s="458">
        <f>L561/$C$654</f>
        <v>0.0045</v>
      </c>
      <c r="N561" s="447" t="s">
        <v>178</v>
      </c>
      <c r="O561" s="245">
        <f t="shared" si="143"/>
        <v>7</v>
      </c>
    </row>
    <row r="562" spans="1:15" s="11" customFormat="1" ht="25.5">
      <c r="A562" s="341" t="s">
        <v>57</v>
      </c>
      <c r="B562" s="308" t="s">
        <v>7</v>
      </c>
      <c r="C562" s="484" t="s">
        <v>1414</v>
      </c>
      <c r="D562" s="496">
        <v>3</v>
      </c>
      <c r="E562" s="465">
        <v>725</v>
      </c>
      <c r="F562" s="465">
        <f t="shared" si="144"/>
        <v>2175</v>
      </c>
      <c r="G562" s="465">
        <v>0</v>
      </c>
      <c r="H562" s="456">
        <f>ROUND(D562*G562,2)</f>
        <v>0</v>
      </c>
      <c r="I562" s="456">
        <f>(F562+H562)</f>
        <v>2175</v>
      </c>
      <c r="J562" s="456">
        <f>$J$11</f>
        <v>27.73</v>
      </c>
      <c r="K562" s="457">
        <f>ROUND(J562/100*I562,2)</f>
        <v>603.13</v>
      </c>
      <c r="L562" s="434">
        <f>(I562+K562)</f>
        <v>2778.13</v>
      </c>
      <c r="M562" s="458">
        <f>L562/$C$654</f>
        <v>0.0028</v>
      </c>
      <c r="N562" s="447" t="s">
        <v>178</v>
      </c>
      <c r="O562" s="245">
        <f t="shared" si="143"/>
        <v>7</v>
      </c>
    </row>
    <row r="563" spans="1:15" s="8" customFormat="1" ht="14.25">
      <c r="A563" s="334">
        <v>19</v>
      </c>
      <c r="B563" s="45" t="s">
        <v>607</v>
      </c>
      <c r="C563" s="335"/>
      <c r="D563" s="391"/>
      <c r="E563" s="410"/>
      <c r="F563" s="410"/>
      <c r="G563" s="410"/>
      <c r="H563" s="410"/>
      <c r="I563" s="410"/>
      <c r="J563" s="410"/>
      <c r="K563" s="391"/>
      <c r="L563" s="391"/>
      <c r="M563" s="398"/>
      <c r="N563" s="355"/>
      <c r="O563" s="245">
        <f t="shared" si="143"/>
        <v>2</v>
      </c>
    </row>
    <row r="564" spans="1:19" s="368" customFormat="1" ht="14.25">
      <c r="A564" s="497" t="s">
        <v>1870</v>
      </c>
      <c r="B564" s="369" t="s">
        <v>461</v>
      </c>
      <c r="C564" s="463"/>
      <c r="D564" s="466"/>
      <c r="E564" s="462"/>
      <c r="F564" s="462"/>
      <c r="G564" s="462"/>
      <c r="H564" s="462"/>
      <c r="I564" s="462"/>
      <c r="J564" s="462"/>
      <c r="K564" s="498"/>
      <c r="L564" s="498"/>
      <c r="M564" s="499"/>
      <c r="N564" s="367"/>
      <c r="O564" s="245">
        <f t="shared" si="143"/>
        <v>4</v>
      </c>
      <c r="P564" s="8"/>
      <c r="Q564" s="8"/>
      <c r="R564" s="8"/>
      <c r="S564" s="8"/>
    </row>
    <row r="565" spans="1:19" s="11" customFormat="1" ht="51">
      <c r="A565" s="500" t="s">
        <v>765</v>
      </c>
      <c r="B565" s="310" t="s">
        <v>708</v>
      </c>
      <c r="C565" s="480" t="s">
        <v>1414</v>
      </c>
      <c r="D565" s="471">
        <v>2</v>
      </c>
      <c r="E565" s="501">
        <v>596</v>
      </c>
      <c r="F565" s="465">
        <f aca="true" t="shared" si="157" ref="F565:F572">ROUND(D565*E565,2)</f>
        <v>1192</v>
      </c>
      <c r="G565" s="472">
        <v>565</v>
      </c>
      <c r="H565" s="456">
        <f aca="true" t="shared" si="158" ref="H565:H572">ROUND(D565*G565,2)</f>
        <v>1130</v>
      </c>
      <c r="I565" s="456">
        <f aca="true" t="shared" si="159" ref="I565:I572">(F565+H565)</f>
        <v>2322</v>
      </c>
      <c r="J565" s="456">
        <f aca="true" t="shared" si="160" ref="J565:J572">$J$11</f>
        <v>27.73</v>
      </c>
      <c r="K565" s="457">
        <f aca="true" t="shared" si="161" ref="K565:K572">ROUND(J565/100*I565,2)</f>
        <v>643.89</v>
      </c>
      <c r="L565" s="434">
        <f aca="true" t="shared" si="162" ref="L565:L572">(I565+K565)</f>
        <v>2965.89</v>
      </c>
      <c r="M565" s="458">
        <f aca="true" t="shared" si="163" ref="M565:M572">L565/$C$654</f>
        <v>0.003</v>
      </c>
      <c r="N565" s="367" t="s">
        <v>379</v>
      </c>
      <c r="O565" s="245">
        <f t="shared" si="143"/>
        <v>6</v>
      </c>
      <c r="P565" s="8"/>
      <c r="Q565" s="8"/>
      <c r="R565" s="8"/>
      <c r="S565" s="8"/>
    </row>
    <row r="566" spans="1:19" s="11" customFormat="1" ht="51">
      <c r="A566" s="500" t="s">
        <v>766</v>
      </c>
      <c r="B566" s="310" t="s">
        <v>709</v>
      </c>
      <c r="C566" s="480" t="s">
        <v>1414</v>
      </c>
      <c r="D566" s="471">
        <v>2</v>
      </c>
      <c r="E566" s="501">
        <v>601</v>
      </c>
      <c r="F566" s="465">
        <f t="shared" si="157"/>
        <v>1202</v>
      </c>
      <c r="G566" s="472">
        <v>570</v>
      </c>
      <c r="H566" s="456">
        <f t="shared" si="158"/>
        <v>1140</v>
      </c>
      <c r="I566" s="456">
        <f t="shared" si="159"/>
        <v>2342</v>
      </c>
      <c r="J566" s="456">
        <f t="shared" si="160"/>
        <v>27.73</v>
      </c>
      <c r="K566" s="457">
        <f t="shared" si="161"/>
        <v>649.44</v>
      </c>
      <c r="L566" s="434">
        <f t="shared" si="162"/>
        <v>2991.44</v>
      </c>
      <c r="M566" s="458">
        <f t="shared" si="163"/>
        <v>0.003</v>
      </c>
      <c r="N566" s="367" t="s">
        <v>379</v>
      </c>
      <c r="O566" s="245">
        <f t="shared" si="143"/>
        <v>6</v>
      </c>
      <c r="P566" s="8"/>
      <c r="Q566" s="8"/>
      <c r="R566" s="8"/>
      <c r="S566" s="8"/>
    </row>
    <row r="567" spans="1:19" s="11" customFormat="1" ht="63.75">
      <c r="A567" s="500" t="s">
        <v>767</v>
      </c>
      <c r="B567" s="310" t="s">
        <v>712</v>
      </c>
      <c r="C567" s="480" t="s">
        <v>1414</v>
      </c>
      <c r="D567" s="471">
        <v>1</v>
      </c>
      <c r="E567" s="501">
        <v>601</v>
      </c>
      <c r="F567" s="465">
        <f t="shared" si="157"/>
        <v>601</v>
      </c>
      <c r="G567" s="472">
        <v>570</v>
      </c>
      <c r="H567" s="456">
        <f t="shared" si="158"/>
        <v>570</v>
      </c>
      <c r="I567" s="456">
        <f t="shared" si="159"/>
        <v>1171</v>
      </c>
      <c r="J567" s="456">
        <f t="shared" si="160"/>
        <v>27.73</v>
      </c>
      <c r="K567" s="457">
        <f t="shared" si="161"/>
        <v>324.72</v>
      </c>
      <c r="L567" s="434">
        <f t="shared" si="162"/>
        <v>1495.72</v>
      </c>
      <c r="M567" s="458">
        <f t="shared" si="163"/>
        <v>0.0015</v>
      </c>
      <c r="N567" s="367" t="s">
        <v>379</v>
      </c>
      <c r="O567" s="245">
        <f t="shared" si="143"/>
        <v>6</v>
      </c>
      <c r="P567" s="8"/>
      <c r="Q567" s="8"/>
      <c r="R567" s="8"/>
      <c r="S567" s="8"/>
    </row>
    <row r="568" spans="1:19" s="11" customFormat="1" ht="63.75">
      <c r="A568" s="500" t="s">
        <v>768</v>
      </c>
      <c r="B568" s="310" t="s">
        <v>713</v>
      </c>
      <c r="C568" s="480" t="s">
        <v>1414</v>
      </c>
      <c r="D568" s="471">
        <v>1</v>
      </c>
      <c r="E568" s="501">
        <v>622</v>
      </c>
      <c r="F568" s="465">
        <f t="shared" si="157"/>
        <v>622</v>
      </c>
      <c r="G568" s="472">
        <v>590</v>
      </c>
      <c r="H568" s="456">
        <f t="shared" si="158"/>
        <v>590</v>
      </c>
      <c r="I568" s="456">
        <f t="shared" si="159"/>
        <v>1212</v>
      </c>
      <c r="J568" s="456">
        <f t="shared" si="160"/>
        <v>27.73</v>
      </c>
      <c r="K568" s="457">
        <f t="shared" si="161"/>
        <v>336.09</v>
      </c>
      <c r="L568" s="434">
        <f t="shared" si="162"/>
        <v>1548.09</v>
      </c>
      <c r="M568" s="458">
        <f t="shared" si="163"/>
        <v>0.0016</v>
      </c>
      <c r="N568" s="367" t="s">
        <v>379</v>
      </c>
      <c r="O568" s="245">
        <f t="shared" si="143"/>
        <v>6</v>
      </c>
      <c r="P568" s="8"/>
      <c r="Q568" s="8"/>
      <c r="R568" s="8"/>
      <c r="S568" s="8"/>
    </row>
    <row r="569" spans="1:19" s="11" customFormat="1" ht="63.75">
      <c r="A569" s="500" t="s">
        <v>769</v>
      </c>
      <c r="B569" s="310" t="s">
        <v>714</v>
      </c>
      <c r="C569" s="480" t="s">
        <v>1414</v>
      </c>
      <c r="D569" s="471">
        <v>1</v>
      </c>
      <c r="E569" s="501">
        <v>691</v>
      </c>
      <c r="F569" s="465">
        <f t="shared" si="157"/>
        <v>691</v>
      </c>
      <c r="G569" s="472">
        <v>656</v>
      </c>
      <c r="H569" s="456">
        <f t="shared" si="158"/>
        <v>656</v>
      </c>
      <c r="I569" s="456">
        <f t="shared" si="159"/>
        <v>1347</v>
      </c>
      <c r="J569" s="456">
        <f t="shared" si="160"/>
        <v>27.73</v>
      </c>
      <c r="K569" s="457">
        <f t="shared" si="161"/>
        <v>373.52</v>
      </c>
      <c r="L569" s="434">
        <f t="shared" si="162"/>
        <v>1720.52</v>
      </c>
      <c r="M569" s="458">
        <f t="shared" si="163"/>
        <v>0.0017</v>
      </c>
      <c r="N569" s="367" t="s">
        <v>379</v>
      </c>
      <c r="O569" s="245">
        <f t="shared" si="143"/>
        <v>6</v>
      </c>
      <c r="P569" s="8"/>
      <c r="Q569" s="8"/>
      <c r="R569" s="8"/>
      <c r="S569" s="8"/>
    </row>
    <row r="570" spans="1:19" s="11" customFormat="1" ht="63.75">
      <c r="A570" s="500" t="s">
        <v>770</v>
      </c>
      <c r="B570" s="310" t="s">
        <v>715</v>
      </c>
      <c r="C570" s="480" t="s">
        <v>1414</v>
      </c>
      <c r="D570" s="471">
        <v>1</v>
      </c>
      <c r="E570" s="501">
        <v>717</v>
      </c>
      <c r="F570" s="465">
        <f t="shared" si="157"/>
        <v>717</v>
      </c>
      <c r="G570" s="472">
        <v>680</v>
      </c>
      <c r="H570" s="456">
        <f t="shared" si="158"/>
        <v>680</v>
      </c>
      <c r="I570" s="456">
        <f t="shared" si="159"/>
        <v>1397</v>
      </c>
      <c r="J570" s="456">
        <f t="shared" si="160"/>
        <v>27.73</v>
      </c>
      <c r="K570" s="457">
        <f t="shared" si="161"/>
        <v>387.39</v>
      </c>
      <c r="L570" s="434">
        <f t="shared" si="162"/>
        <v>1784.39</v>
      </c>
      <c r="M570" s="458">
        <f t="shared" si="163"/>
        <v>0.0018</v>
      </c>
      <c r="N570" s="367" t="s">
        <v>379</v>
      </c>
      <c r="O570" s="245">
        <f t="shared" si="143"/>
        <v>6</v>
      </c>
      <c r="P570" s="8"/>
      <c r="Q570" s="8"/>
      <c r="R570" s="8"/>
      <c r="S570" s="8"/>
    </row>
    <row r="571" spans="1:19" s="11" customFormat="1" ht="63.75">
      <c r="A571" s="500" t="s">
        <v>771</v>
      </c>
      <c r="B571" s="310" t="s">
        <v>710</v>
      </c>
      <c r="C571" s="480" t="s">
        <v>1414</v>
      </c>
      <c r="D571" s="471">
        <v>1</v>
      </c>
      <c r="E571" s="501">
        <v>844</v>
      </c>
      <c r="F571" s="465">
        <f t="shared" si="157"/>
        <v>844</v>
      </c>
      <c r="G571" s="472">
        <v>801</v>
      </c>
      <c r="H571" s="456">
        <f t="shared" si="158"/>
        <v>801</v>
      </c>
      <c r="I571" s="456">
        <f t="shared" si="159"/>
        <v>1645</v>
      </c>
      <c r="J571" s="456">
        <f t="shared" si="160"/>
        <v>27.73</v>
      </c>
      <c r="K571" s="457">
        <f t="shared" si="161"/>
        <v>456.16</v>
      </c>
      <c r="L571" s="434">
        <f t="shared" si="162"/>
        <v>2101.16</v>
      </c>
      <c r="M571" s="458">
        <f t="shared" si="163"/>
        <v>0.0021</v>
      </c>
      <c r="N571" s="367" t="s">
        <v>379</v>
      </c>
      <c r="O571" s="245">
        <f t="shared" si="143"/>
        <v>6</v>
      </c>
      <c r="P571" s="8"/>
      <c r="Q571" s="8"/>
      <c r="R571" s="8"/>
      <c r="S571" s="8"/>
    </row>
    <row r="572" spans="1:19" s="11" customFormat="1" ht="63.75">
      <c r="A572" s="500" t="s">
        <v>772</v>
      </c>
      <c r="B572" s="310" t="s">
        <v>711</v>
      </c>
      <c r="C572" s="480" t="s">
        <v>1414</v>
      </c>
      <c r="D572" s="471">
        <v>1</v>
      </c>
      <c r="E572" s="501">
        <v>896</v>
      </c>
      <c r="F572" s="465">
        <f t="shared" si="157"/>
        <v>896</v>
      </c>
      <c r="G572" s="472">
        <v>850</v>
      </c>
      <c r="H572" s="456">
        <f t="shared" si="158"/>
        <v>850</v>
      </c>
      <c r="I572" s="456">
        <f t="shared" si="159"/>
        <v>1746</v>
      </c>
      <c r="J572" s="456">
        <f t="shared" si="160"/>
        <v>27.73</v>
      </c>
      <c r="K572" s="457">
        <f t="shared" si="161"/>
        <v>484.17</v>
      </c>
      <c r="L572" s="434">
        <f t="shared" si="162"/>
        <v>2230.17</v>
      </c>
      <c r="M572" s="458">
        <f t="shared" si="163"/>
        <v>0.0022</v>
      </c>
      <c r="N572" s="367" t="s">
        <v>379</v>
      </c>
      <c r="O572" s="245">
        <f t="shared" si="143"/>
        <v>6</v>
      </c>
      <c r="P572" s="8"/>
      <c r="Q572" s="8"/>
      <c r="R572" s="8"/>
      <c r="S572" s="8"/>
    </row>
    <row r="573" spans="1:19" s="368" customFormat="1" ht="14.25">
      <c r="A573" s="497" t="s">
        <v>1871</v>
      </c>
      <c r="B573" s="369" t="s">
        <v>373</v>
      </c>
      <c r="C573" s="463"/>
      <c r="D573" s="466"/>
      <c r="E573" s="462"/>
      <c r="F573" s="462"/>
      <c r="G573" s="462"/>
      <c r="H573" s="462"/>
      <c r="I573" s="462"/>
      <c r="J573" s="462"/>
      <c r="K573" s="498"/>
      <c r="L573" s="498"/>
      <c r="M573" s="499"/>
      <c r="N573" s="367"/>
      <c r="O573" s="245">
        <f t="shared" si="143"/>
        <v>4</v>
      </c>
      <c r="P573" s="8"/>
      <c r="Q573" s="8"/>
      <c r="R573" s="8"/>
      <c r="S573" s="8"/>
    </row>
    <row r="574" spans="1:19" s="368" customFormat="1" ht="25.5">
      <c r="A574" s="502" t="s">
        <v>773</v>
      </c>
      <c r="B574" s="366" t="s">
        <v>374</v>
      </c>
      <c r="C574" s="463" t="s">
        <v>1529</v>
      </c>
      <c r="D574" s="466">
        <v>150</v>
      </c>
      <c r="E574" s="460">
        <v>2.5</v>
      </c>
      <c r="F574" s="460">
        <f aca="true" t="shared" si="164" ref="F574:F635">ROUND(D574*E574,2)</f>
        <v>375</v>
      </c>
      <c r="G574" s="460">
        <v>7.9</v>
      </c>
      <c r="H574" s="456">
        <f aca="true" t="shared" si="165" ref="H574:H582">ROUND(D574*G574,2)</f>
        <v>1185</v>
      </c>
      <c r="I574" s="456">
        <f aca="true" t="shared" si="166" ref="I574:I582">(F574+H574)</f>
        <v>1560</v>
      </c>
      <c r="J574" s="456">
        <f aca="true" t="shared" si="167" ref="J574:J582">$J$11</f>
        <v>27.73</v>
      </c>
      <c r="K574" s="457">
        <f aca="true" t="shared" si="168" ref="K574:K582">ROUND(J574/100*I574,2)</f>
        <v>432.59</v>
      </c>
      <c r="L574" s="434">
        <f aca="true" t="shared" si="169" ref="L574:L582">(I574+K574)</f>
        <v>1992.59</v>
      </c>
      <c r="M574" s="458">
        <f aca="true" t="shared" si="170" ref="M574:M582">L574/$C$654</f>
        <v>0.002</v>
      </c>
      <c r="N574" s="370" t="s">
        <v>375</v>
      </c>
      <c r="O574" s="245">
        <f t="shared" si="143"/>
        <v>6</v>
      </c>
      <c r="P574" s="8"/>
      <c r="Q574" s="8"/>
      <c r="R574" s="8"/>
      <c r="S574" s="8"/>
    </row>
    <row r="575" spans="1:19" s="368" customFormat="1" ht="25.5">
      <c r="A575" s="502" t="s">
        <v>774</v>
      </c>
      <c r="B575" s="366" t="s">
        <v>376</v>
      </c>
      <c r="C575" s="463" t="s">
        <v>1529</v>
      </c>
      <c r="D575" s="466">
        <v>100</v>
      </c>
      <c r="E575" s="460">
        <v>2.5</v>
      </c>
      <c r="F575" s="460">
        <f t="shared" si="164"/>
        <v>250</v>
      </c>
      <c r="G575" s="460">
        <v>7.9</v>
      </c>
      <c r="H575" s="456">
        <f t="shared" si="165"/>
        <v>790</v>
      </c>
      <c r="I575" s="456">
        <f t="shared" si="166"/>
        <v>1040</v>
      </c>
      <c r="J575" s="456">
        <f t="shared" si="167"/>
        <v>27.73</v>
      </c>
      <c r="K575" s="457">
        <f t="shared" si="168"/>
        <v>288.39</v>
      </c>
      <c r="L575" s="434">
        <f t="shared" si="169"/>
        <v>1328.39</v>
      </c>
      <c r="M575" s="458">
        <f t="shared" si="170"/>
        <v>0.0013</v>
      </c>
      <c r="N575" s="370" t="s">
        <v>375</v>
      </c>
      <c r="O575" s="245">
        <f t="shared" si="143"/>
        <v>6</v>
      </c>
      <c r="P575" s="8"/>
      <c r="Q575" s="8"/>
      <c r="R575" s="8"/>
      <c r="S575" s="8"/>
    </row>
    <row r="576" spans="1:15" s="368" customFormat="1" ht="25.5">
      <c r="A576" s="502" t="s">
        <v>775</v>
      </c>
      <c r="B576" s="366" t="s">
        <v>377</v>
      </c>
      <c r="C576" s="463" t="s">
        <v>1529</v>
      </c>
      <c r="D576" s="466">
        <v>50</v>
      </c>
      <c r="E576" s="460">
        <v>2.5</v>
      </c>
      <c r="F576" s="460">
        <f t="shared" si="164"/>
        <v>125</v>
      </c>
      <c r="G576" s="460">
        <v>7.9</v>
      </c>
      <c r="H576" s="456">
        <f t="shared" si="165"/>
        <v>395</v>
      </c>
      <c r="I576" s="456">
        <f t="shared" si="166"/>
        <v>520</v>
      </c>
      <c r="J576" s="456">
        <f t="shared" si="167"/>
        <v>27.73</v>
      </c>
      <c r="K576" s="457">
        <f t="shared" si="168"/>
        <v>144.2</v>
      </c>
      <c r="L576" s="434">
        <f t="shared" si="169"/>
        <v>664.2</v>
      </c>
      <c r="M576" s="458">
        <f t="shared" si="170"/>
        <v>0.0007</v>
      </c>
      <c r="N576" s="370" t="s">
        <v>375</v>
      </c>
      <c r="O576" s="245">
        <f t="shared" si="143"/>
        <v>6</v>
      </c>
    </row>
    <row r="577" spans="1:15" s="368" customFormat="1" ht="25.5">
      <c r="A577" s="502" t="s">
        <v>776</v>
      </c>
      <c r="B577" s="366" t="s">
        <v>378</v>
      </c>
      <c r="C577" s="463" t="s">
        <v>1397</v>
      </c>
      <c r="D577" s="466">
        <v>20</v>
      </c>
      <c r="E577" s="462">
        <v>12</v>
      </c>
      <c r="F577" s="462">
        <f t="shared" si="164"/>
        <v>240</v>
      </c>
      <c r="G577" s="462">
        <v>9.22</v>
      </c>
      <c r="H577" s="456">
        <f t="shared" si="165"/>
        <v>184.4</v>
      </c>
      <c r="I577" s="456">
        <f t="shared" si="166"/>
        <v>424.4</v>
      </c>
      <c r="J577" s="456">
        <f t="shared" si="167"/>
        <v>27.73</v>
      </c>
      <c r="K577" s="457">
        <f t="shared" si="168"/>
        <v>117.69</v>
      </c>
      <c r="L577" s="434">
        <f t="shared" si="169"/>
        <v>542.09</v>
      </c>
      <c r="M577" s="458">
        <f t="shared" si="170"/>
        <v>0.0005</v>
      </c>
      <c r="N577" s="367" t="s">
        <v>379</v>
      </c>
      <c r="O577" s="245">
        <f t="shared" si="143"/>
        <v>6</v>
      </c>
    </row>
    <row r="578" spans="1:15" s="368" customFormat="1" ht="25.5">
      <c r="A578" s="502" t="s">
        <v>777</v>
      </c>
      <c r="B578" s="366" t="s">
        <v>380</v>
      </c>
      <c r="C578" s="463" t="s">
        <v>1398</v>
      </c>
      <c r="D578" s="466">
        <v>20</v>
      </c>
      <c r="E578" s="462">
        <v>10.5</v>
      </c>
      <c r="F578" s="462">
        <f t="shared" si="164"/>
        <v>210</v>
      </c>
      <c r="G578" s="462">
        <v>64</v>
      </c>
      <c r="H578" s="456">
        <f t="shared" si="165"/>
        <v>1280</v>
      </c>
      <c r="I578" s="456">
        <f t="shared" si="166"/>
        <v>1490</v>
      </c>
      <c r="J578" s="456">
        <f t="shared" si="167"/>
        <v>27.73</v>
      </c>
      <c r="K578" s="457">
        <f t="shared" si="168"/>
        <v>413.18</v>
      </c>
      <c r="L578" s="434">
        <f t="shared" si="169"/>
        <v>1903.18</v>
      </c>
      <c r="M578" s="458">
        <f t="shared" si="170"/>
        <v>0.0019</v>
      </c>
      <c r="N578" s="367" t="s">
        <v>379</v>
      </c>
      <c r="O578" s="245">
        <f t="shared" si="143"/>
        <v>6</v>
      </c>
    </row>
    <row r="579" spans="1:15" s="368" customFormat="1" ht="25.5">
      <c r="A579" s="502" t="s">
        <v>778</v>
      </c>
      <c r="B579" s="366" t="s">
        <v>381</v>
      </c>
      <c r="C579" s="463" t="s">
        <v>1398</v>
      </c>
      <c r="D579" s="466">
        <v>10</v>
      </c>
      <c r="E579" s="462">
        <v>13.5</v>
      </c>
      <c r="F579" s="462">
        <f t="shared" si="164"/>
        <v>135</v>
      </c>
      <c r="G579" s="462">
        <v>95</v>
      </c>
      <c r="H579" s="456">
        <f t="shared" si="165"/>
        <v>950</v>
      </c>
      <c r="I579" s="456">
        <f t="shared" si="166"/>
        <v>1085</v>
      </c>
      <c r="J579" s="456">
        <f t="shared" si="167"/>
        <v>27.73</v>
      </c>
      <c r="K579" s="457">
        <f t="shared" si="168"/>
        <v>300.87</v>
      </c>
      <c r="L579" s="434">
        <f t="shared" si="169"/>
        <v>1385.87</v>
      </c>
      <c r="M579" s="458">
        <f t="shared" si="170"/>
        <v>0.0014</v>
      </c>
      <c r="N579" s="367" t="s">
        <v>379</v>
      </c>
      <c r="O579" s="245">
        <f t="shared" si="143"/>
        <v>6</v>
      </c>
    </row>
    <row r="580" spans="1:15" s="368" customFormat="1" ht="25.5">
      <c r="A580" s="502" t="s">
        <v>779</v>
      </c>
      <c r="B580" s="366" t="s">
        <v>382</v>
      </c>
      <c r="C580" s="463" t="s">
        <v>1398</v>
      </c>
      <c r="D580" s="466">
        <v>10</v>
      </c>
      <c r="E580" s="462">
        <v>16.3</v>
      </c>
      <c r="F580" s="462">
        <f t="shared" si="164"/>
        <v>163</v>
      </c>
      <c r="G580" s="462">
        <v>126</v>
      </c>
      <c r="H580" s="456">
        <f t="shared" si="165"/>
        <v>1260</v>
      </c>
      <c r="I580" s="456">
        <f t="shared" si="166"/>
        <v>1423</v>
      </c>
      <c r="J580" s="456">
        <f t="shared" si="167"/>
        <v>27.73</v>
      </c>
      <c r="K580" s="457">
        <f t="shared" si="168"/>
        <v>394.6</v>
      </c>
      <c r="L580" s="434">
        <f t="shared" si="169"/>
        <v>1817.6</v>
      </c>
      <c r="M580" s="458">
        <f t="shared" si="170"/>
        <v>0.0018</v>
      </c>
      <c r="N580" s="367" t="s">
        <v>379</v>
      </c>
      <c r="O580" s="245">
        <f t="shared" si="143"/>
        <v>6</v>
      </c>
    </row>
    <row r="581" spans="1:15" s="368" customFormat="1" ht="14.25">
      <c r="A581" s="502" t="s">
        <v>780</v>
      </c>
      <c r="B581" s="366" t="s">
        <v>383</v>
      </c>
      <c r="C581" s="463" t="s">
        <v>1398</v>
      </c>
      <c r="D581" s="466">
        <v>30</v>
      </c>
      <c r="E581" s="462">
        <v>21</v>
      </c>
      <c r="F581" s="462">
        <f t="shared" si="164"/>
        <v>630</v>
      </c>
      <c r="G581" s="462">
        <v>7.95</v>
      </c>
      <c r="H581" s="456">
        <f t="shared" si="165"/>
        <v>238.5</v>
      </c>
      <c r="I581" s="456">
        <f t="shared" si="166"/>
        <v>868.5</v>
      </c>
      <c r="J581" s="456">
        <f t="shared" si="167"/>
        <v>27.73</v>
      </c>
      <c r="K581" s="457">
        <f t="shared" si="168"/>
        <v>240.84</v>
      </c>
      <c r="L581" s="434">
        <f t="shared" si="169"/>
        <v>1109.34</v>
      </c>
      <c r="M581" s="458">
        <f t="shared" si="170"/>
        <v>0.0011</v>
      </c>
      <c r="N581" s="367" t="s">
        <v>384</v>
      </c>
      <c r="O581" s="245">
        <f t="shared" si="143"/>
        <v>6</v>
      </c>
    </row>
    <row r="582" spans="1:15" s="368" customFormat="1" ht="12.75">
      <c r="A582" s="502" t="s">
        <v>781</v>
      </c>
      <c r="B582" s="366" t="s">
        <v>385</v>
      </c>
      <c r="C582" s="463" t="s">
        <v>1398</v>
      </c>
      <c r="D582" s="466">
        <v>12</v>
      </c>
      <c r="E582" s="462">
        <v>28</v>
      </c>
      <c r="F582" s="462">
        <f t="shared" si="164"/>
        <v>336</v>
      </c>
      <c r="G582" s="462">
        <v>19.41</v>
      </c>
      <c r="H582" s="456">
        <f t="shared" si="165"/>
        <v>232.92</v>
      </c>
      <c r="I582" s="456">
        <f t="shared" si="166"/>
        <v>568.92</v>
      </c>
      <c r="J582" s="456">
        <f t="shared" si="167"/>
        <v>27.73</v>
      </c>
      <c r="K582" s="457">
        <f t="shared" si="168"/>
        <v>157.76</v>
      </c>
      <c r="L582" s="434">
        <f t="shared" si="169"/>
        <v>726.68</v>
      </c>
      <c r="M582" s="458">
        <f t="shared" si="170"/>
        <v>0.0007</v>
      </c>
      <c r="N582" s="367" t="s">
        <v>384</v>
      </c>
      <c r="O582" s="368">
        <f t="shared" si="143"/>
        <v>6</v>
      </c>
    </row>
    <row r="583" spans="1:15" s="368" customFormat="1" ht="12.75">
      <c r="A583" s="497" t="s">
        <v>411</v>
      </c>
      <c r="B583" s="369" t="s">
        <v>386</v>
      </c>
      <c r="C583" s="463"/>
      <c r="D583" s="466"/>
      <c r="E583" s="462"/>
      <c r="F583" s="462"/>
      <c r="G583" s="462"/>
      <c r="H583" s="462"/>
      <c r="I583" s="462"/>
      <c r="J583" s="462"/>
      <c r="K583" s="498"/>
      <c r="L583" s="498"/>
      <c r="M583" s="499"/>
      <c r="N583" s="367"/>
      <c r="O583" s="368">
        <f t="shared" si="143"/>
        <v>4</v>
      </c>
    </row>
    <row r="584" spans="1:15" s="368" customFormat="1" ht="12.75">
      <c r="A584" s="502" t="s">
        <v>412</v>
      </c>
      <c r="B584" s="366" t="s">
        <v>387</v>
      </c>
      <c r="C584" s="463" t="s">
        <v>1399</v>
      </c>
      <c r="D584" s="466">
        <v>4</v>
      </c>
      <c r="E584" s="462">
        <v>22.81</v>
      </c>
      <c r="F584" s="462">
        <f t="shared" si="164"/>
        <v>91.24</v>
      </c>
      <c r="G584" s="462">
        <v>152.04</v>
      </c>
      <c r="H584" s="456">
        <f aca="true" t="shared" si="171" ref="H584:H600">ROUND(D584*G584,2)</f>
        <v>608.16</v>
      </c>
      <c r="I584" s="456">
        <f aca="true" t="shared" si="172" ref="I584:I600">(F584+H584)</f>
        <v>699.4</v>
      </c>
      <c r="J584" s="456">
        <f aca="true" t="shared" si="173" ref="J584:J600">$J$11</f>
        <v>27.73</v>
      </c>
      <c r="K584" s="457">
        <f aca="true" t="shared" si="174" ref="K584:K600">ROUND(J584/100*I584,2)</f>
        <v>193.94</v>
      </c>
      <c r="L584" s="434">
        <f aca="true" t="shared" si="175" ref="L584:L600">(I584+K584)</f>
        <v>893.34</v>
      </c>
      <c r="M584" s="458">
        <f aca="true" t="shared" si="176" ref="M584:M600">L584/$C$654</f>
        <v>0.0009</v>
      </c>
      <c r="N584" s="367" t="s">
        <v>370</v>
      </c>
      <c r="O584" s="368">
        <f t="shared" si="143"/>
        <v>6</v>
      </c>
    </row>
    <row r="585" spans="1:15" s="368" customFormat="1" ht="12.75">
      <c r="A585" s="502" t="s">
        <v>413</v>
      </c>
      <c r="B585" s="366" t="s">
        <v>388</v>
      </c>
      <c r="C585" s="463" t="s">
        <v>1399</v>
      </c>
      <c r="D585" s="466">
        <v>3</v>
      </c>
      <c r="E585" s="462">
        <v>27.81</v>
      </c>
      <c r="F585" s="462">
        <f t="shared" si="164"/>
        <v>83.43</v>
      </c>
      <c r="G585" s="462">
        <v>185.42</v>
      </c>
      <c r="H585" s="456">
        <f t="shared" si="171"/>
        <v>556.26</v>
      </c>
      <c r="I585" s="456">
        <f t="shared" si="172"/>
        <v>639.69</v>
      </c>
      <c r="J585" s="456">
        <f t="shared" si="173"/>
        <v>27.73</v>
      </c>
      <c r="K585" s="457">
        <f t="shared" si="174"/>
        <v>177.39</v>
      </c>
      <c r="L585" s="434">
        <f t="shared" si="175"/>
        <v>817.08</v>
      </c>
      <c r="M585" s="458">
        <f t="shared" si="176"/>
        <v>0.0008</v>
      </c>
      <c r="N585" s="367" t="s">
        <v>370</v>
      </c>
      <c r="O585" s="368">
        <f t="shared" si="143"/>
        <v>6</v>
      </c>
    </row>
    <row r="586" spans="1:15" s="368" customFormat="1" ht="12.75">
      <c r="A586" s="502" t="s">
        <v>414</v>
      </c>
      <c r="B586" s="366" t="s">
        <v>389</v>
      </c>
      <c r="C586" s="463" t="s">
        <v>1399</v>
      </c>
      <c r="D586" s="466">
        <v>3</v>
      </c>
      <c r="E586" s="462">
        <v>33.16</v>
      </c>
      <c r="F586" s="462">
        <f t="shared" si="164"/>
        <v>99.48</v>
      </c>
      <c r="G586" s="462">
        <v>221.05</v>
      </c>
      <c r="H586" s="456">
        <f t="shared" si="171"/>
        <v>663.15</v>
      </c>
      <c r="I586" s="456">
        <f t="shared" si="172"/>
        <v>762.63</v>
      </c>
      <c r="J586" s="456">
        <f t="shared" si="173"/>
        <v>27.73</v>
      </c>
      <c r="K586" s="457">
        <f t="shared" si="174"/>
        <v>211.48</v>
      </c>
      <c r="L586" s="434">
        <f t="shared" si="175"/>
        <v>974.11</v>
      </c>
      <c r="M586" s="458">
        <f t="shared" si="176"/>
        <v>0.001</v>
      </c>
      <c r="N586" s="367" t="s">
        <v>370</v>
      </c>
      <c r="O586" s="368">
        <f t="shared" si="143"/>
        <v>6</v>
      </c>
    </row>
    <row r="587" spans="1:15" s="368" customFormat="1" ht="12.75">
      <c r="A587" s="502" t="s">
        <v>415</v>
      </c>
      <c r="B587" s="366" t="s">
        <v>390</v>
      </c>
      <c r="C587" s="463" t="s">
        <v>1399</v>
      </c>
      <c r="D587" s="466">
        <v>3</v>
      </c>
      <c r="E587" s="462">
        <v>38.61</v>
      </c>
      <c r="F587" s="462">
        <f t="shared" si="164"/>
        <v>115.83</v>
      </c>
      <c r="G587" s="462">
        <v>257.39</v>
      </c>
      <c r="H587" s="456">
        <f t="shared" si="171"/>
        <v>772.17</v>
      </c>
      <c r="I587" s="456">
        <f t="shared" si="172"/>
        <v>888</v>
      </c>
      <c r="J587" s="456">
        <f t="shared" si="173"/>
        <v>27.73</v>
      </c>
      <c r="K587" s="457">
        <f t="shared" si="174"/>
        <v>246.24</v>
      </c>
      <c r="L587" s="434">
        <f t="shared" si="175"/>
        <v>1134.24</v>
      </c>
      <c r="M587" s="458">
        <f t="shared" si="176"/>
        <v>0.0011</v>
      </c>
      <c r="N587" s="367" t="s">
        <v>370</v>
      </c>
      <c r="O587" s="368">
        <f t="shared" si="143"/>
        <v>6</v>
      </c>
    </row>
    <row r="588" spans="1:15" s="368" customFormat="1" ht="12.75">
      <c r="A588" s="502" t="s">
        <v>416</v>
      </c>
      <c r="B588" s="366" t="s">
        <v>391</v>
      </c>
      <c r="C588" s="463" t="s">
        <v>1399</v>
      </c>
      <c r="D588" s="466">
        <v>3</v>
      </c>
      <c r="E588" s="462">
        <v>20.5</v>
      </c>
      <c r="F588" s="462">
        <f t="shared" si="164"/>
        <v>61.5</v>
      </c>
      <c r="G588" s="462">
        <v>136.66</v>
      </c>
      <c r="H588" s="456">
        <f t="shared" si="171"/>
        <v>409.98</v>
      </c>
      <c r="I588" s="456">
        <f t="shared" si="172"/>
        <v>471.48</v>
      </c>
      <c r="J588" s="456">
        <f t="shared" si="173"/>
        <v>27.73</v>
      </c>
      <c r="K588" s="457">
        <f t="shared" si="174"/>
        <v>130.74</v>
      </c>
      <c r="L588" s="434">
        <f t="shared" si="175"/>
        <v>602.22</v>
      </c>
      <c r="M588" s="458">
        <f t="shared" si="176"/>
        <v>0.0006</v>
      </c>
      <c r="N588" s="367" t="s">
        <v>370</v>
      </c>
      <c r="O588" s="368">
        <f t="shared" si="143"/>
        <v>6</v>
      </c>
    </row>
    <row r="589" spans="1:15" s="368" customFormat="1" ht="12.75">
      <c r="A589" s="502" t="s">
        <v>417</v>
      </c>
      <c r="B589" s="366" t="s">
        <v>392</v>
      </c>
      <c r="C589" s="463" t="s">
        <v>1399</v>
      </c>
      <c r="D589" s="466">
        <v>3</v>
      </c>
      <c r="E589" s="462">
        <v>25.54</v>
      </c>
      <c r="F589" s="462">
        <f t="shared" si="164"/>
        <v>76.62</v>
      </c>
      <c r="G589" s="462">
        <v>170.27</v>
      </c>
      <c r="H589" s="456">
        <f t="shared" si="171"/>
        <v>510.81</v>
      </c>
      <c r="I589" s="456">
        <f t="shared" si="172"/>
        <v>587.43</v>
      </c>
      <c r="J589" s="456">
        <f t="shared" si="173"/>
        <v>27.73</v>
      </c>
      <c r="K589" s="457">
        <f t="shared" si="174"/>
        <v>162.89</v>
      </c>
      <c r="L589" s="434">
        <f t="shared" si="175"/>
        <v>750.32</v>
      </c>
      <c r="M589" s="458">
        <f t="shared" si="176"/>
        <v>0.0008</v>
      </c>
      <c r="N589" s="367" t="s">
        <v>370</v>
      </c>
      <c r="O589" s="368">
        <f t="shared" si="143"/>
        <v>6</v>
      </c>
    </row>
    <row r="590" spans="1:15" s="368" customFormat="1" ht="12.75">
      <c r="A590" s="502" t="s">
        <v>418</v>
      </c>
      <c r="B590" s="366" t="s">
        <v>393</v>
      </c>
      <c r="C590" s="463" t="s">
        <v>1399</v>
      </c>
      <c r="D590" s="466">
        <v>3</v>
      </c>
      <c r="E590" s="462">
        <v>32.5</v>
      </c>
      <c r="F590" s="462">
        <f t="shared" si="164"/>
        <v>97.5</v>
      </c>
      <c r="G590" s="462">
        <v>216.66</v>
      </c>
      <c r="H590" s="456">
        <f t="shared" si="171"/>
        <v>649.98</v>
      </c>
      <c r="I590" s="456">
        <f t="shared" si="172"/>
        <v>747.48</v>
      </c>
      <c r="J590" s="456">
        <f t="shared" si="173"/>
        <v>27.73</v>
      </c>
      <c r="K590" s="457">
        <f t="shared" si="174"/>
        <v>207.28</v>
      </c>
      <c r="L590" s="434">
        <f t="shared" si="175"/>
        <v>954.76</v>
      </c>
      <c r="M590" s="458">
        <f t="shared" si="176"/>
        <v>0.001</v>
      </c>
      <c r="N590" s="367" t="s">
        <v>370</v>
      </c>
      <c r="O590" s="368">
        <f t="shared" si="143"/>
        <v>6</v>
      </c>
    </row>
    <row r="591" spans="1:15" s="368" customFormat="1" ht="12.75">
      <c r="A591" s="502" t="s">
        <v>419</v>
      </c>
      <c r="B591" s="366" t="s">
        <v>394</v>
      </c>
      <c r="C591" s="463" t="s">
        <v>1399</v>
      </c>
      <c r="D591" s="466">
        <v>3</v>
      </c>
      <c r="E591" s="462">
        <v>38.91</v>
      </c>
      <c r="F591" s="462">
        <f t="shared" si="164"/>
        <v>116.73</v>
      </c>
      <c r="G591" s="462">
        <v>259.37</v>
      </c>
      <c r="H591" s="456">
        <f t="shared" si="171"/>
        <v>778.11</v>
      </c>
      <c r="I591" s="456">
        <f t="shared" si="172"/>
        <v>894.84</v>
      </c>
      <c r="J591" s="456">
        <f t="shared" si="173"/>
        <v>27.73</v>
      </c>
      <c r="K591" s="457">
        <f t="shared" si="174"/>
        <v>248.14</v>
      </c>
      <c r="L591" s="434">
        <f t="shared" si="175"/>
        <v>1142.98</v>
      </c>
      <c r="M591" s="458">
        <f t="shared" si="176"/>
        <v>0.0011</v>
      </c>
      <c r="N591" s="367" t="s">
        <v>370</v>
      </c>
      <c r="O591" s="368">
        <f t="shared" si="143"/>
        <v>6</v>
      </c>
    </row>
    <row r="592" spans="1:15" s="368" customFormat="1" ht="25.5">
      <c r="A592" s="502" t="s">
        <v>420</v>
      </c>
      <c r="B592" s="366" t="s">
        <v>369</v>
      </c>
      <c r="C592" s="463" t="s">
        <v>1399</v>
      </c>
      <c r="D592" s="466">
        <v>8</v>
      </c>
      <c r="E592" s="462">
        <v>18</v>
      </c>
      <c r="F592" s="462">
        <f t="shared" si="164"/>
        <v>144</v>
      </c>
      <c r="G592" s="462">
        <v>119.97</v>
      </c>
      <c r="H592" s="456">
        <f t="shared" si="171"/>
        <v>959.76</v>
      </c>
      <c r="I592" s="456">
        <f t="shared" si="172"/>
        <v>1103.76</v>
      </c>
      <c r="J592" s="456">
        <f t="shared" si="173"/>
        <v>27.73</v>
      </c>
      <c r="K592" s="457">
        <f t="shared" si="174"/>
        <v>306.07</v>
      </c>
      <c r="L592" s="434">
        <f t="shared" si="175"/>
        <v>1409.83</v>
      </c>
      <c r="M592" s="458">
        <f t="shared" si="176"/>
        <v>0.0014</v>
      </c>
      <c r="N592" s="367" t="s">
        <v>370</v>
      </c>
      <c r="O592" s="368">
        <f t="shared" si="143"/>
        <v>6</v>
      </c>
    </row>
    <row r="593" spans="1:15" s="368" customFormat="1" ht="25.5">
      <c r="A593" s="502" t="s">
        <v>444</v>
      </c>
      <c r="B593" s="366" t="s">
        <v>371</v>
      </c>
      <c r="C593" s="463" t="s">
        <v>1399</v>
      </c>
      <c r="D593" s="466">
        <v>8</v>
      </c>
      <c r="E593" s="462">
        <v>24.75</v>
      </c>
      <c r="F593" s="462">
        <f t="shared" si="164"/>
        <v>198</v>
      </c>
      <c r="G593" s="462">
        <v>164.97</v>
      </c>
      <c r="H593" s="456">
        <f t="shared" si="171"/>
        <v>1319.76</v>
      </c>
      <c r="I593" s="456">
        <f t="shared" si="172"/>
        <v>1517.76</v>
      </c>
      <c r="J593" s="456">
        <f t="shared" si="173"/>
        <v>27.73</v>
      </c>
      <c r="K593" s="457">
        <f t="shared" si="174"/>
        <v>420.87</v>
      </c>
      <c r="L593" s="434">
        <f t="shared" si="175"/>
        <v>1938.63</v>
      </c>
      <c r="M593" s="458">
        <f t="shared" si="176"/>
        <v>0.0019</v>
      </c>
      <c r="N593" s="367" t="s">
        <v>370</v>
      </c>
      <c r="O593" s="368">
        <f t="shared" si="143"/>
        <v>7</v>
      </c>
    </row>
    <row r="594" spans="1:15" s="368" customFormat="1" ht="25.5">
      <c r="A594" s="502" t="s">
        <v>445</v>
      </c>
      <c r="B594" s="366" t="s">
        <v>395</v>
      </c>
      <c r="C594" s="463" t="s">
        <v>1397</v>
      </c>
      <c r="D594" s="466">
        <v>3</v>
      </c>
      <c r="E594" s="462">
        <v>60.17</v>
      </c>
      <c r="F594" s="462">
        <f t="shared" si="164"/>
        <v>180.51</v>
      </c>
      <c r="G594" s="462">
        <v>868.5</v>
      </c>
      <c r="H594" s="456">
        <f t="shared" si="171"/>
        <v>2605.5</v>
      </c>
      <c r="I594" s="456">
        <f t="shared" si="172"/>
        <v>2786.01</v>
      </c>
      <c r="J594" s="456">
        <f t="shared" si="173"/>
        <v>27.73</v>
      </c>
      <c r="K594" s="457">
        <f t="shared" si="174"/>
        <v>772.56</v>
      </c>
      <c r="L594" s="434">
        <f t="shared" si="175"/>
        <v>3558.57</v>
      </c>
      <c r="M594" s="458">
        <f t="shared" si="176"/>
        <v>0.0036</v>
      </c>
      <c r="N594" s="367" t="s">
        <v>370</v>
      </c>
      <c r="O594" s="368">
        <f t="shared" si="143"/>
        <v>7</v>
      </c>
    </row>
    <row r="595" spans="1:15" s="368" customFormat="1" ht="25.5">
      <c r="A595" s="502" t="s">
        <v>446</v>
      </c>
      <c r="B595" s="366" t="s">
        <v>372</v>
      </c>
      <c r="C595" s="463" t="s">
        <v>1399</v>
      </c>
      <c r="D595" s="466">
        <v>6</v>
      </c>
      <c r="E595" s="462">
        <v>34.29</v>
      </c>
      <c r="F595" s="462">
        <f t="shared" si="164"/>
        <v>205.74</v>
      </c>
      <c r="G595" s="462">
        <v>228.59</v>
      </c>
      <c r="H595" s="456">
        <f t="shared" si="171"/>
        <v>1371.54</v>
      </c>
      <c r="I595" s="456">
        <f t="shared" si="172"/>
        <v>1577.28</v>
      </c>
      <c r="J595" s="456">
        <f t="shared" si="173"/>
        <v>27.73</v>
      </c>
      <c r="K595" s="457">
        <f t="shared" si="174"/>
        <v>437.38</v>
      </c>
      <c r="L595" s="434">
        <f t="shared" si="175"/>
        <v>2014.66</v>
      </c>
      <c r="M595" s="458">
        <f t="shared" si="176"/>
        <v>0.002</v>
      </c>
      <c r="N595" s="367" t="s">
        <v>370</v>
      </c>
      <c r="O595" s="368">
        <f t="shared" si="143"/>
        <v>7</v>
      </c>
    </row>
    <row r="596" spans="1:15" s="368" customFormat="1" ht="25.5">
      <c r="A596" s="502" t="s">
        <v>447</v>
      </c>
      <c r="B596" s="366" t="s">
        <v>396</v>
      </c>
      <c r="C596" s="463" t="s">
        <v>1397</v>
      </c>
      <c r="D596" s="466">
        <v>4</v>
      </c>
      <c r="E596" s="462">
        <v>60.17</v>
      </c>
      <c r="F596" s="462">
        <f t="shared" si="164"/>
        <v>240.68</v>
      </c>
      <c r="G596" s="462">
        <v>401.14</v>
      </c>
      <c r="H596" s="456">
        <f t="shared" si="171"/>
        <v>1604.56</v>
      </c>
      <c r="I596" s="456">
        <f t="shared" si="172"/>
        <v>1845.24</v>
      </c>
      <c r="J596" s="456">
        <f t="shared" si="173"/>
        <v>27.73</v>
      </c>
      <c r="K596" s="457">
        <f t="shared" si="174"/>
        <v>511.69</v>
      </c>
      <c r="L596" s="434">
        <f t="shared" si="175"/>
        <v>2356.93</v>
      </c>
      <c r="M596" s="458">
        <f t="shared" si="176"/>
        <v>0.0024</v>
      </c>
      <c r="N596" s="367" t="s">
        <v>370</v>
      </c>
      <c r="O596" s="368">
        <f t="shared" si="143"/>
        <v>7</v>
      </c>
    </row>
    <row r="597" spans="1:15" s="368" customFormat="1" ht="25.5">
      <c r="A597" s="502" t="s">
        <v>448</v>
      </c>
      <c r="B597" s="366" t="s">
        <v>397</v>
      </c>
      <c r="C597" s="463" t="s">
        <v>1399</v>
      </c>
      <c r="D597" s="466">
        <v>8</v>
      </c>
      <c r="E597" s="462">
        <v>30.38</v>
      </c>
      <c r="F597" s="462">
        <f t="shared" si="164"/>
        <v>243.04</v>
      </c>
      <c r="G597" s="462">
        <v>202.56</v>
      </c>
      <c r="H597" s="456">
        <f t="shared" si="171"/>
        <v>1620.48</v>
      </c>
      <c r="I597" s="456">
        <f t="shared" si="172"/>
        <v>1863.52</v>
      </c>
      <c r="J597" s="456">
        <f t="shared" si="173"/>
        <v>27.73</v>
      </c>
      <c r="K597" s="457">
        <f t="shared" si="174"/>
        <v>516.75</v>
      </c>
      <c r="L597" s="434">
        <f t="shared" si="175"/>
        <v>2380.27</v>
      </c>
      <c r="M597" s="458">
        <f t="shared" si="176"/>
        <v>0.0024</v>
      </c>
      <c r="N597" s="367" t="s">
        <v>370</v>
      </c>
      <c r="O597" s="368">
        <f t="shared" si="143"/>
        <v>7</v>
      </c>
    </row>
    <row r="598" spans="1:15" s="368" customFormat="1" ht="25.5">
      <c r="A598" s="502" t="s">
        <v>449</v>
      </c>
      <c r="B598" s="366" t="s">
        <v>398</v>
      </c>
      <c r="C598" s="463" t="s">
        <v>1399</v>
      </c>
      <c r="D598" s="466">
        <v>8</v>
      </c>
      <c r="E598" s="462">
        <v>42.64</v>
      </c>
      <c r="F598" s="462">
        <f t="shared" si="164"/>
        <v>341.12</v>
      </c>
      <c r="G598" s="462">
        <v>284.28</v>
      </c>
      <c r="H598" s="456">
        <f t="shared" si="171"/>
        <v>2274.24</v>
      </c>
      <c r="I598" s="456">
        <f t="shared" si="172"/>
        <v>2615.36</v>
      </c>
      <c r="J598" s="456">
        <f t="shared" si="173"/>
        <v>27.73</v>
      </c>
      <c r="K598" s="457">
        <f t="shared" si="174"/>
        <v>725.24</v>
      </c>
      <c r="L598" s="434">
        <f t="shared" si="175"/>
        <v>3340.6</v>
      </c>
      <c r="M598" s="458">
        <f t="shared" si="176"/>
        <v>0.0033</v>
      </c>
      <c r="N598" s="367" t="s">
        <v>370</v>
      </c>
      <c r="O598" s="368">
        <f t="shared" si="143"/>
        <v>7</v>
      </c>
    </row>
    <row r="599" spans="1:15" s="368" customFormat="1" ht="25.5">
      <c r="A599" s="502" t="s">
        <v>450</v>
      </c>
      <c r="B599" s="366" t="s">
        <v>399</v>
      </c>
      <c r="C599" s="463" t="s">
        <v>1397</v>
      </c>
      <c r="D599" s="466">
        <v>2</v>
      </c>
      <c r="E599" s="462">
        <v>60.17</v>
      </c>
      <c r="F599" s="462">
        <f t="shared" si="164"/>
        <v>120.34</v>
      </c>
      <c r="G599" s="462">
        <v>1843.75</v>
      </c>
      <c r="H599" s="456">
        <f t="shared" si="171"/>
        <v>3687.5</v>
      </c>
      <c r="I599" s="456">
        <f t="shared" si="172"/>
        <v>3807.84</v>
      </c>
      <c r="J599" s="456">
        <f t="shared" si="173"/>
        <v>27.73</v>
      </c>
      <c r="K599" s="457">
        <f t="shared" si="174"/>
        <v>1055.91</v>
      </c>
      <c r="L599" s="434">
        <f t="shared" si="175"/>
        <v>4863.75</v>
      </c>
      <c r="M599" s="458">
        <f t="shared" si="176"/>
        <v>0.0049</v>
      </c>
      <c r="N599" s="367" t="s">
        <v>370</v>
      </c>
      <c r="O599" s="368">
        <f t="shared" si="143"/>
        <v>7</v>
      </c>
    </row>
    <row r="600" spans="1:15" s="368" customFormat="1" ht="25.5">
      <c r="A600" s="502" t="s">
        <v>451</v>
      </c>
      <c r="B600" s="366" t="s">
        <v>400</v>
      </c>
      <c r="C600" s="463" t="s">
        <v>1399</v>
      </c>
      <c r="D600" s="466">
        <v>6</v>
      </c>
      <c r="E600" s="462">
        <v>9.51</v>
      </c>
      <c r="F600" s="462">
        <f t="shared" si="164"/>
        <v>57.06</v>
      </c>
      <c r="G600" s="462">
        <v>63.42</v>
      </c>
      <c r="H600" s="456">
        <f t="shared" si="171"/>
        <v>380.52</v>
      </c>
      <c r="I600" s="456">
        <f t="shared" si="172"/>
        <v>437.58</v>
      </c>
      <c r="J600" s="456">
        <f t="shared" si="173"/>
        <v>27.73</v>
      </c>
      <c r="K600" s="457">
        <f t="shared" si="174"/>
        <v>121.34</v>
      </c>
      <c r="L600" s="434">
        <f t="shared" si="175"/>
        <v>558.92</v>
      </c>
      <c r="M600" s="458">
        <f t="shared" si="176"/>
        <v>0.0006</v>
      </c>
      <c r="N600" s="367" t="s">
        <v>370</v>
      </c>
      <c r="O600" s="368">
        <f t="shared" si="143"/>
        <v>7</v>
      </c>
    </row>
    <row r="601" spans="1:15" s="368" customFormat="1" ht="12.75">
      <c r="A601" s="497" t="s">
        <v>421</v>
      </c>
      <c r="B601" s="369" t="s">
        <v>401</v>
      </c>
      <c r="C601" s="463"/>
      <c r="D601" s="466"/>
      <c r="E601" s="462"/>
      <c r="F601" s="462"/>
      <c r="G601" s="462"/>
      <c r="H601" s="462"/>
      <c r="I601" s="462"/>
      <c r="J601" s="462"/>
      <c r="K601" s="498"/>
      <c r="L601" s="498"/>
      <c r="M601" s="499"/>
      <c r="N601" s="367"/>
      <c r="O601" s="368">
        <f t="shared" si="143"/>
        <v>4</v>
      </c>
    </row>
    <row r="602" spans="1:15" s="368" customFormat="1" ht="25.5">
      <c r="A602" s="502" t="s">
        <v>422</v>
      </c>
      <c r="B602" s="366" t="s">
        <v>402</v>
      </c>
      <c r="C602" s="463" t="s">
        <v>1480</v>
      </c>
      <c r="D602" s="466">
        <v>20</v>
      </c>
      <c r="E602" s="462">
        <v>155</v>
      </c>
      <c r="F602" s="462">
        <f t="shared" si="164"/>
        <v>3100</v>
      </c>
      <c r="G602" s="462">
        <v>0</v>
      </c>
      <c r="H602" s="456">
        <f>ROUND(D602*G602,2)</f>
        <v>0</v>
      </c>
      <c r="I602" s="456">
        <f>(F602+H602)</f>
        <v>3100</v>
      </c>
      <c r="J602" s="456">
        <f aca="true" t="shared" si="177" ref="J602:J635">$J$11</f>
        <v>27.73</v>
      </c>
      <c r="K602" s="457">
        <f>ROUND(J602/100*I602,2)</f>
        <v>859.63</v>
      </c>
      <c r="L602" s="434">
        <f>(I602+K602)</f>
        <v>3959.63</v>
      </c>
      <c r="M602" s="458">
        <f>L602/$C$654</f>
        <v>0.004</v>
      </c>
      <c r="N602" s="367" t="s">
        <v>368</v>
      </c>
      <c r="O602" s="368">
        <f t="shared" si="143"/>
        <v>6</v>
      </c>
    </row>
    <row r="603" spans="1:15" s="368" customFormat="1" ht="12.75">
      <c r="A603" s="502" t="s">
        <v>423</v>
      </c>
      <c r="B603" s="366" t="s">
        <v>403</v>
      </c>
      <c r="C603" s="463" t="s">
        <v>1480</v>
      </c>
      <c r="D603" s="466">
        <v>20</v>
      </c>
      <c r="E603" s="462">
        <v>15</v>
      </c>
      <c r="F603" s="462">
        <f t="shared" si="164"/>
        <v>300</v>
      </c>
      <c r="G603" s="462">
        <v>0</v>
      </c>
      <c r="H603" s="456">
        <f>ROUND(D603*G603,2)</f>
        <v>0</v>
      </c>
      <c r="I603" s="456">
        <f>(F603+H603)</f>
        <v>300</v>
      </c>
      <c r="J603" s="456">
        <f t="shared" si="177"/>
        <v>27.73</v>
      </c>
      <c r="K603" s="457">
        <f>ROUND(J603/100*I603,2)</f>
        <v>83.19</v>
      </c>
      <c r="L603" s="434">
        <f>(I603+K603)</f>
        <v>383.19</v>
      </c>
      <c r="M603" s="458">
        <f>L603/$C$654</f>
        <v>0.0004</v>
      </c>
      <c r="N603" s="367" t="s">
        <v>368</v>
      </c>
      <c r="O603" s="368">
        <f t="shared" si="143"/>
        <v>6</v>
      </c>
    </row>
    <row r="604" spans="1:15" s="8" customFormat="1" ht="14.25">
      <c r="A604" s="334">
        <v>20</v>
      </c>
      <c r="B604" s="45" t="s">
        <v>1380</v>
      </c>
      <c r="C604" s="335"/>
      <c r="D604" s="391"/>
      <c r="E604" s="413"/>
      <c r="F604" s="413"/>
      <c r="G604" s="413"/>
      <c r="H604" s="413"/>
      <c r="I604" s="413"/>
      <c r="J604" s="413"/>
      <c r="K604" s="435"/>
      <c r="L604" s="435"/>
      <c r="M604" s="398"/>
      <c r="N604" s="355"/>
      <c r="O604" s="245">
        <f aca="true" t="shared" si="178" ref="O604:O646">LEN(A604)</f>
        <v>2</v>
      </c>
    </row>
    <row r="605" spans="1:15" s="11" customFormat="1" ht="14.25">
      <c r="A605" s="470" t="s">
        <v>1872</v>
      </c>
      <c r="B605" s="309" t="s">
        <v>1786</v>
      </c>
      <c r="C605" s="459"/>
      <c r="D605" s="471"/>
      <c r="E605" s="472"/>
      <c r="F605" s="472"/>
      <c r="G605" s="472"/>
      <c r="H605" s="472"/>
      <c r="I605" s="472"/>
      <c r="J605" s="472"/>
      <c r="K605" s="473"/>
      <c r="L605" s="473"/>
      <c r="M605" s="474"/>
      <c r="N605" s="447"/>
      <c r="O605" s="245">
        <f t="shared" si="178"/>
        <v>4</v>
      </c>
    </row>
    <row r="606" spans="1:15" s="11" customFormat="1" ht="38.25">
      <c r="A606" s="341" t="s">
        <v>608</v>
      </c>
      <c r="B606" s="308" t="s">
        <v>1478</v>
      </c>
      <c r="C606" s="476" t="s">
        <v>1398</v>
      </c>
      <c r="D606" s="455">
        <v>2</v>
      </c>
      <c r="E606" s="465">
        <v>150</v>
      </c>
      <c r="F606" s="465">
        <f t="shared" si="164"/>
        <v>300</v>
      </c>
      <c r="G606" s="465">
        <v>857.48</v>
      </c>
      <c r="H606" s="456">
        <f aca="true" t="shared" si="179" ref="H606:H625">ROUND(D606*G606,2)</f>
        <v>1714.96</v>
      </c>
      <c r="I606" s="456">
        <f aca="true" t="shared" si="180" ref="I606:I625">(F606+H606)</f>
        <v>2014.96</v>
      </c>
      <c r="J606" s="456">
        <f t="shared" si="177"/>
        <v>27.73</v>
      </c>
      <c r="K606" s="457">
        <f aca="true" t="shared" si="181" ref="K606:K625">ROUND(J606/100*I606,2)</f>
        <v>558.75</v>
      </c>
      <c r="L606" s="434">
        <f aca="true" t="shared" si="182" ref="L606:L625">(I606+K606)</f>
        <v>2573.71</v>
      </c>
      <c r="M606" s="458">
        <f aca="true" t="shared" si="183" ref="M606:M625">L606/$C$654</f>
        <v>0.0026</v>
      </c>
      <c r="N606" s="447" t="s">
        <v>205</v>
      </c>
      <c r="O606" s="245">
        <f t="shared" si="178"/>
        <v>6</v>
      </c>
    </row>
    <row r="607" spans="1:15" s="11" customFormat="1" ht="25.5">
      <c r="A607" s="341" t="s">
        <v>609</v>
      </c>
      <c r="B607" s="308" t="s">
        <v>1479</v>
      </c>
      <c r="C607" s="476" t="s">
        <v>1398</v>
      </c>
      <c r="D607" s="455">
        <v>2</v>
      </c>
      <c r="E607" s="465">
        <v>100</v>
      </c>
      <c r="F607" s="465">
        <f t="shared" si="164"/>
        <v>200</v>
      </c>
      <c r="G607" s="465">
        <v>450</v>
      </c>
      <c r="H607" s="456">
        <f t="shared" si="179"/>
        <v>900</v>
      </c>
      <c r="I607" s="456">
        <f t="shared" si="180"/>
        <v>1100</v>
      </c>
      <c r="J607" s="456">
        <f t="shared" si="177"/>
        <v>27.73</v>
      </c>
      <c r="K607" s="457">
        <f t="shared" si="181"/>
        <v>305.03</v>
      </c>
      <c r="L607" s="434">
        <f t="shared" si="182"/>
        <v>1405.03</v>
      </c>
      <c r="M607" s="458">
        <f t="shared" si="183"/>
        <v>0.0014</v>
      </c>
      <c r="N607" s="447" t="s">
        <v>205</v>
      </c>
      <c r="O607" s="245">
        <f t="shared" si="178"/>
        <v>6</v>
      </c>
    </row>
    <row r="608" spans="1:15" s="11" customFormat="1" ht="25.5">
      <c r="A608" s="341" t="s">
        <v>610</v>
      </c>
      <c r="B608" s="308" t="s">
        <v>1804</v>
      </c>
      <c r="C608" s="459" t="s">
        <v>1414</v>
      </c>
      <c r="D608" s="455">
        <v>1</v>
      </c>
      <c r="E608" s="465">
        <v>85.3</v>
      </c>
      <c r="F608" s="465">
        <f t="shared" si="164"/>
        <v>85.3</v>
      </c>
      <c r="G608" s="465">
        <v>30</v>
      </c>
      <c r="H608" s="456">
        <f t="shared" si="179"/>
        <v>30</v>
      </c>
      <c r="I608" s="456">
        <f t="shared" si="180"/>
        <v>115.3</v>
      </c>
      <c r="J608" s="456">
        <f t="shared" si="177"/>
        <v>27.73</v>
      </c>
      <c r="K608" s="457">
        <f t="shared" si="181"/>
        <v>31.97</v>
      </c>
      <c r="L608" s="434">
        <f t="shared" si="182"/>
        <v>147.27</v>
      </c>
      <c r="M608" s="458">
        <f t="shared" si="183"/>
        <v>0.0001</v>
      </c>
      <c r="N608" s="447" t="s">
        <v>205</v>
      </c>
      <c r="O608" s="245">
        <f t="shared" si="178"/>
        <v>6</v>
      </c>
    </row>
    <row r="609" spans="1:15" s="11" customFormat="1" ht="14.25">
      <c r="A609" s="341" t="s">
        <v>611</v>
      </c>
      <c r="B609" s="308" t="s">
        <v>804</v>
      </c>
      <c r="C609" s="476" t="s">
        <v>1397</v>
      </c>
      <c r="D609" s="455">
        <v>2</v>
      </c>
      <c r="E609" s="465">
        <v>30.92</v>
      </c>
      <c r="F609" s="465">
        <f t="shared" si="164"/>
        <v>61.84</v>
      </c>
      <c r="G609" s="465">
        <v>407.48</v>
      </c>
      <c r="H609" s="456">
        <f t="shared" si="179"/>
        <v>814.96</v>
      </c>
      <c r="I609" s="456">
        <f t="shared" si="180"/>
        <v>876.8</v>
      </c>
      <c r="J609" s="456">
        <f t="shared" si="177"/>
        <v>27.73</v>
      </c>
      <c r="K609" s="457">
        <f t="shared" si="181"/>
        <v>243.14</v>
      </c>
      <c r="L609" s="434">
        <f t="shared" si="182"/>
        <v>1119.94</v>
      </c>
      <c r="M609" s="458">
        <f t="shared" si="183"/>
        <v>0.0011</v>
      </c>
      <c r="N609" s="447" t="s">
        <v>241</v>
      </c>
      <c r="O609" s="245">
        <f t="shared" si="178"/>
        <v>6</v>
      </c>
    </row>
    <row r="610" spans="1:15" s="11" customFormat="1" ht="14.25">
      <c r="A610" s="341" t="s">
        <v>612</v>
      </c>
      <c r="B610" s="308" t="s">
        <v>716</v>
      </c>
      <c r="C610" s="476" t="s">
        <v>1397</v>
      </c>
      <c r="D610" s="455">
        <v>2</v>
      </c>
      <c r="E610" s="465">
        <v>10.06</v>
      </c>
      <c r="F610" s="465">
        <f t="shared" si="164"/>
        <v>20.12</v>
      </c>
      <c r="G610" s="465">
        <v>250</v>
      </c>
      <c r="H610" s="456">
        <f t="shared" si="179"/>
        <v>500</v>
      </c>
      <c r="I610" s="456">
        <f t="shared" si="180"/>
        <v>520.12</v>
      </c>
      <c r="J610" s="456">
        <f t="shared" si="177"/>
        <v>27.73</v>
      </c>
      <c r="K610" s="457">
        <f t="shared" si="181"/>
        <v>144.23</v>
      </c>
      <c r="L610" s="434">
        <f t="shared" si="182"/>
        <v>664.35</v>
      </c>
      <c r="M610" s="458">
        <f t="shared" si="183"/>
        <v>0.0007</v>
      </c>
      <c r="N610" s="447" t="s">
        <v>243</v>
      </c>
      <c r="O610" s="245">
        <f t="shared" si="178"/>
        <v>6</v>
      </c>
    </row>
    <row r="611" spans="1:15" s="11" customFormat="1" ht="14.25">
      <c r="A611" s="341" t="s">
        <v>613</v>
      </c>
      <c r="B611" s="308" t="s">
        <v>599</v>
      </c>
      <c r="C611" s="459" t="s">
        <v>1399</v>
      </c>
      <c r="D611" s="455">
        <v>4</v>
      </c>
      <c r="E611" s="465">
        <v>10.06</v>
      </c>
      <c r="F611" s="465">
        <f t="shared" si="164"/>
        <v>40.24</v>
      </c>
      <c r="G611" s="465">
        <v>40</v>
      </c>
      <c r="H611" s="456">
        <f t="shared" si="179"/>
        <v>160</v>
      </c>
      <c r="I611" s="456">
        <f t="shared" si="180"/>
        <v>200.24</v>
      </c>
      <c r="J611" s="456">
        <f t="shared" si="177"/>
        <v>27.73</v>
      </c>
      <c r="K611" s="457">
        <f t="shared" si="181"/>
        <v>55.53</v>
      </c>
      <c r="L611" s="434">
        <f t="shared" si="182"/>
        <v>255.77</v>
      </c>
      <c r="M611" s="458">
        <f t="shared" si="183"/>
        <v>0.0003</v>
      </c>
      <c r="N611" s="447" t="s">
        <v>265</v>
      </c>
      <c r="O611" s="245">
        <f t="shared" si="178"/>
        <v>6</v>
      </c>
    </row>
    <row r="612" spans="1:15" s="11" customFormat="1" ht="25.5">
      <c r="A612" s="341" t="s">
        <v>614</v>
      </c>
      <c r="B612" s="308" t="s">
        <v>1443</v>
      </c>
      <c r="C612" s="459" t="s">
        <v>1413</v>
      </c>
      <c r="D612" s="455">
        <v>2</v>
      </c>
      <c r="E612" s="465">
        <v>10.06</v>
      </c>
      <c r="F612" s="465">
        <f t="shared" si="164"/>
        <v>20.12</v>
      </c>
      <c r="G612" s="465">
        <v>20</v>
      </c>
      <c r="H612" s="456">
        <f t="shared" si="179"/>
        <v>40</v>
      </c>
      <c r="I612" s="456">
        <f t="shared" si="180"/>
        <v>60.12</v>
      </c>
      <c r="J612" s="456">
        <f t="shared" si="177"/>
        <v>27.73</v>
      </c>
      <c r="K612" s="457">
        <f t="shared" si="181"/>
        <v>16.67</v>
      </c>
      <c r="L612" s="434">
        <f t="shared" si="182"/>
        <v>76.79</v>
      </c>
      <c r="M612" s="458">
        <f t="shared" si="183"/>
        <v>0.0001</v>
      </c>
      <c r="N612" s="447" t="s">
        <v>265</v>
      </c>
      <c r="O612" s="245">
        <f t="shared" si="178"/>
        <v>6</v>
      </c>
    </row>
    <row r="613" spans="1:15" s="11" customFormat="1" ht="14.25">
      <c r="A613" s="341" t="s">
        <v>615</v>
      </c>
      <c r="B613" s="308" t="s">
        <v>1460</v>
      </c>
      <c r="C613" s="459" t="s">
        <v>1413</v>
      </c>
      <c r="D613" s="455">
        <v>2</v>
      </c>
      <c r="E613" s="465">
        <v>10.06</v>
      </c>
      <c r="F613" s="465">
        <f t="shared" si="164"/>
        <v>20.12</v>
      </c>
      <c r="G613" s="465">
        <v>20</v>
      </c>
      <c r="H613" s="456">
        <f t="shared" si="179"/>
        <v>40</v>
      </c>
      <c r="I613" s="456">
        <f t="shared" si="180"/>
        <v>60.12</v>
      </c>
      <c r="J613" s="456">
        <f t="shared" si="177"/>
        <v>27.73</v>
      </c>
      <c r="K613" s="457">
        <f t="shared" si="181"/>
        <v>16.67</v>
      </c>
      <c r="L613" s="434">
        <f t="shared" si="182"/>
        <v>76.79</v>
      </c>
      <c r="M613" s="458">
        <f t="shared" si="183"/>
        <v>0.0001</v>
      </c>
      <c r="N613" s="447" t="s">
        <v>265</v>
      </c>
      <c r="O613" s="245">
        <f t="shared" si="178"/>
        <v>6</v>
      </c>
    </row>
    <row r="614" spans="1:15" s="11" customFormat="1" ht="14.25">
      <c r="A614" s="341" t="s">
        <v>616</v>
      </c>
      <c r="B614" s="308" t="s">
        <v>1441</v>
      </c>
      <c r="C614" s="459" t="s">
        <v>1414</v>
      </c>
      <c r="D614" s="455">
        <v>18</v>
      </c>
      <c r="E614" s="465">
        <v>10.06</v>
      </c>
      <c r="F614" s="465">
        <f t="shared" si="164"/>
        <v>181.08</v>
      </c>
      <c r="G614" s="465">
        <v>40</v>
      </c>
      <c r="H614" s="456">
        <f t="shared" si="179"/>
        <v>720</v>
      </c>
      <c r="I614" s="456">
        <f t="shared" si="180"/>
        <v>901.08</v>
      </c>
      <c r="J614" s="456">
        <f t="shared" si="177"/>
        <v>27.73</v>
      </c>
      <c r="K614" s="457">
        <f t="shared" si="181"/>
        <v>249.87</v>
      </c>
      <c r="L614" s="434">
        <f t="shared" si="182"/>
        <v>1150.95</v>
      </c>
      <c r="M614" s="458">
        <f t="shared" si="183"/>
        <v>0.0012</v>
      </c>
      <c r="N614" s="447" t="s">
        <v>265</v>
      </c>
      <c r="O614" s="245">
        <f t="shared" si="178"/>
        <v>6</v>
      </c>
    </row>
    <row r="615" spans="1:15" s="11" customFormat="1" ht="25.5">
      <c r="A615" s="341" t="s">
        <v>617</v>
      </c>
      <c r="B615" s="308" t="s">
        <v>1444</v>
      </c>
      <c r="C615" s="459" t="s">
        <v>1399</v>
      </c>
      <c r="D615" s="455">
        <v>2</v>
      </c>
      <c r="E615" s="465">
        <v>10.06</v>
      </c>
      <c r="F615" s="465">
        <f t="shared" si="164"/>
        <v>20.12</v>
      </c>
      <c r="G615" s="465">
        <v>20</v>
      </c>
      <c r="H615" s="456">
        <f t="shared" si="179"/>
        <v>40</v>
      </c>
      <c r="I615" s="456">
        <f t="shared" si="180"/>
        <v>60.12</v>
      </c>
      <c r="J615" s="456">
        <f t="shared" si="177"/>
        <v>27.73</v>
      </c>
      <c r="K615" s="457">
        <f t="shared" si="181"/>
        <v>16.67</v>
      </c>
      <c r="L615" s="434">
        <f t="shared" si="182"/>
        <v>76.79</v>
      </c>
      <c r="M615" s="458">
        <f t="shared" si="183"/>
        <v>0.0001</v>
      </c>
      <c r="N615" s="447" t="s">
        <v>265</v>
      </c>
      <c r="O615" s="245">
        <f t="shared" si="178"/>
        <v>7</v>
      </c>
    </row>
    <row r="616" spans="1:15" s="11" customFormat="1" ht="25.5">
      <c r="A616" s="341" t="s">
        <v>618</v>
      </c>
      <c r="B616" s="308" t="s">
        <v>1805</v>
      </c>
      <c r="C616" s="459" t="s">
        <v>1397</v>
      </c>
      <c r="D616" s="455">
        <v>30</v>
      </c>
      <c r="E616" s="465">
        <v>5</v>
      </c>
      <c r="F616" s="465">
        <f t="shared" si="164"/>
        <v>150</v>
      </c>
      <c r="G616" s="465">
        <v>60</v>
      </c>
      <c r="H616" s="456">
        <f t="shared" si="179"/>
        <v>1800</v>
      </c>
      <c r="I616" s="456">
        <f t="shared" si="180"/>
        <v>1950</v>
      </c>
      <c r="J616" s="456">
        <f t="shared" si="177"/>
        <v>27.73</v>
      </c>
      <c r="K616" s="457">
        <f t="shared" si="181"/>
        <v>540.74</v>
      </c>
      <c r="L616" s="434">
        <f t="shared" si="182"/>
        <v>2490.74</v>
      </c>
      <c r="M616" s="458">
        <f t="shared" si="183"/>
        <v>0.0025</v>
      </c>
      <c r="N616" s="447" t="s">
        <v>239</v>
      </c>
      <c r="O616" s="245">
        <f t="shared" si="178"/>
        <v>7</v>
      </c>
    </row>
    <row r="617" spans="1:15" s="11" customFormat="1" ht="25.5">
      <c r="A617" s="341" t="s">
        <v>619</v>
      </c>
      <c r="B617" s="308" t="s">
        <v>580</v>
      </c>
      <c r="C617" s="459" t="s">
        <v>1397</v>
      </c>
      <c r="D617" s="455">
        <v>30</v>
      </c>
      <c r="E617" s="465">
        <v>5</v>
      </c>
      <c r="F617" s="465">
        <f t="shared" si="164"/>
        <v>150</v>
      </c>
      <c r="G617" s="465">
        <v>60</v>
      </c>
      <c r="H617" s="456">
        <f t="shared" si="179"/>
        <v>1800</v>
      </c>
      <c r="I617" s="456">
        <f t="shared" si="180"/>
        <v>1950</v>
      </c>
      <c r="J617" s="456">
        <f t="shared" si="177"/>
        <v>27.73</v>
      </c>
      <c r="K617" s="457">
        <f t="shared" si="181"/>
        <v>540.74</v>
      </c>
      <c r="L617" s="434">
        <f t="shared" si="182"/>
        <v>2490.74</v>
      </c>
      <c r="M617" s="458">
        <f t="shared" si="183"/>
        <v>0.0025</v>
      </c>
      <c r="N617" s="447" t="s">
        <v>239</v>
      </c>
      <c r="O617" s="245">
        <f t="shared" si="178"/>
        <v>7</v>
      </c>
    </row>
    <row r="618" spans="1:15" s="11" customFormat="1" ht="25.5">
      <c r="A618" s="341" t="s">
        <v>620</v>
      </c>
      <c r="B618" s="308" t="s">
        <v>1806</v>
      </c>
      <c r="C618" s="459" t="s">
        <v>1397</v>
      </c>
      <c r="D618" s="455">
        <v>4</v>
      </c>
      <c r="E618" s="465">
        <v>5</v>
      </c>
      <c r="F618" s="465">
        <f t="shared" si="164"/>
        <v>20</v>
      </c>
      <c r="G618" s="465">
        <v>60</v>
      </c>
      <c r="H618" s="456">
        <f t="shared" si="179"/>
        <v>240</v>
      </c>
      <c r="I618" s="456">
        <f t="shared" si="180"/>
        <v>260</v>
      </c>
      <c r="J618" s="456">
        <f t="shared" si="177"/>
        <v>27.73</v>
      </c>
      <c r="K618" s="457">
        <f t="shared" si="181"/>
        <v>72.1</v>
      </c>
      <c r="L618" s="434">
        <f t="shared" si="182"/>
        <v>332.1</v>
      </c>
      <c r="M618" s="458">
        <f t="shared" si="183"/>
        <v>0.0003</v>
      </c>
      <c r="N618" s="447" t="s">
        <v>239</v>
      </c>
      <c r="O618" s="245">
        <f t="shared" si="178"/>
        <v>7</v>
      </c>
    </row>
    <row r="619" spans="1:15" s="11" customFormat="1" ht="25.5">
      <c r="A619" s="341" t="s">
        <v>762</v>
      </c>
      <c r="B619" s="308" t="s">
        <v>1807</v>
      </c>
      <c r="C619" s="459" t="s">
        <v>1398</v>
      </c>
      <c r="D619" s="455">
        <v>7</v>
      </c>
      <c r="E619" s="465">
        <v>10.06</v>
      </c>
      <c r="F619" s="465">
        <f t="shared" si="164"/>
        <v>70.42</v>
      </c>
      <c r="G619" s="465">
        <v>15.63</v>
      </c>
      <c r="H619" s="456">
        <f t="shared" si="179"/>
        <v>109.41</v>
      </c>
      <c r="I619" s="456">
        <f t="shared" si="180"/>
        <v>179.83</v>
      </c>
      <c r="J619" s="456">
        <f t="shared" si="177"/>
        <v>27.73</v>
      </c>
      <c r="K619" s="457">
        <f t="shared" si="181"/>
        <v>49.87</v>
      </c>
      <c r="L619" s="434">
        <f t="shared" si="182"/>
        <v>229.7</v>
      </c>
      <c r="M619" s="458">
        <f t="shared" si="183"/>
        <v>0.0002</v>
      </c>
      <c r="N619" s="447" t="s">
        <v>367</v>
      </c>
      <c r="O619" s="245">
        <f t="shared" si="178"/>
        <v>7</v>
      </c>
    </row>
    <row r="620" spans="1:15" s="11" customFormat="1" ht="25.5">
      <c r="A620" s="341" t="s">
        <v>763</v>
      </c>
      <c r="B620" s="365" t="s">
        <v>1808</v>
      </c>
      <c r="C620" s="459" t="s">
        <v>1397</v>
      </c>
      <c r="D620" s="455">
        <v>30</v>
      </c>
      <c r="E620" s="465">
        <v>5</v>
      </c>
      <c r="F620" s="465">
        <f t="shared" si="164"/>
        <v>150</v>
      </c>
      <c r="G620" s="465">
        <v>206</v>
      </c>
      <c r="H620" s="456">
        <f t="shared" si="179"/>
        <v>6180</v>
      </c>
      <c r="I620" s="456">
        <f t="shared" si="180"/>
        <v>6330</v>
      </c>
      <c r="J620" s="456">
        <f t="shared" si="177"/>
        <v>27.73</v>
      </c>
      <c r="K620" s="457">
        <f t="shared" si="181"/>
        <v>1755.31</v>
      </c>
      <c r="L620" s="434">
        <f t="shared" si="182"/>
        <v>8085.31</v>
      </c>
      <c r="M620" s="458">
        <f t="shared" si="183"/>
        <v>0.0081</v>
      </c>
      <c r="N620" s="447" t="s">
        <v>242</v>
      </c>
      <c r="O620" s="245">
        <f t="shared" si="178"/>
        <v>7</v>
      </c>
    </row>
    <row r="621" spans="1:15" s="11" customFormat="1" ht="25.5">
      <c r="A621" s="341" t="s">
        <v>621</v>
      </c>
      <c r="B621" s="308" t="s">
        <v>1809</v>
      </c>
      <c r="C621" s="459" t="s">
        <v>1414</v>
      </c>
      <c r="D621" s="455">
        <v>2</v>
      </c>
      <c r="E621" s="465">
        <v>17.63</v>
      </c>
      <c r="F621" s="465">
        <f t="shared" si="164"/>
        <v>35.26</v>
      </c>
      <c r="G621" s="465">
        <v>611.54</v>
      </c>
      <c r="H621" s="456">
        <f t="shared" si="179"/>
        <v>1223.08</v>
      </c>
      <c r="I621" s="456">
        <f t="shared" si="180"/>
        <v>1258.34</v>
      </c>
      <c r="J621" s="456">
        <f t="shared" si="177"/>
        <v>27.73</v>
      </c>
      <c r="K621" s="457">
        <f t="shared" si="181"/>
        <v>348.94</v>
      </c>
      <c r="L621" s="434">
        <f t="shared" si="182"/>
        <v>1607.28</v>
      </c>
      <c r="M621" s="458">
        <f t="shared" si="183"/>
        <v>0.0016</v>
      </c>
      <c r="N621" s="447" t="s">
        <v>265</v>
      </c>
      <c r="O621" s="245">
        <f t="shared" si="178"/>
        <v>7</v>
      </c>
    </row>
    <row r="622" spans="1:15" s="11" customFormat="1" ht="25.5">
      <c r="A622" s="341" t="s">
        <v>622</v>
      </c>
      <c r="B622" s="308" t="s">
        <v>1810</v>
      </c>
      <c r="C622" s="459" t="s">
        <v>1399</v>
      </c>
      <c r="D622" s="455">
        <v>4</v>
      </c>
      <c r="E622" s="465">
        <v>10.06</v>
      </c>
      <c r="F622" s="465">
        <f t="shared" si="164"/>
        <v>40.24</v>
      </c>
      <c r="G622" s="465">
        <v>5</v>
      </c>
      <c r="H622" s="456">
        <f t="shared" si="179"/>
        <v>20</v>
      </c>
      <c r="I622" s="456">
        <f t="shared" si="180"/>
        <v>60.24</v>
      </c>
      <c r="J622" s="456">
        <f t="shared" si="177"/>
        <v>27.73</v>
      </c>
      <c r="K622" s="457">
        <f t="shared" si="181"/>
        <v>16.7</v>
      </c>
      <c r="L622" s="434">
        <f t="shared" si="182"/>
        <v>76.94</v>
      </c>
      <c r="M622" s="458">
        <f t="shared" si="183"/>
        <v>0.0001</v>
      </c>
      <c r="N622" s="447" t="s">
        <v>265</v>
      </c>
      <c r="O622" s="245">
        <f t="shared" si="178"/>
        <v>7</v>
      </c>
    </row>
    <row r="623" spans="1:15" s="11" customFormat="1" ht="25.5">
      <c r="A623" s="341" t="s">
        <v>623</v>
      </c>
      <c r="B623" s="308" t="s">
        <v>673</v>
      </c>
      <c r="C623" s="459" t="s">
        <v>1399</v>
      </c>
      <c r="D623" s="455">
        <v>2</v>
      </c>
      <c r="E623" s="465">
        <v>10.06</v>
      </c>
      <c r="F623" s="465">
        <f t="shared" si="164"/>
        <v>20.12</v>
      </c>
      <c r="G623" s="465">
        <v>10.06</v>
      </c>
      <c r="H623" s="456">
        <f t="shared" si="179"/>
        <v>20.12</v>
      </c>
      <c r="I623" s="456">
        <f t="shared" si="180"/>
        <v>40.24</v>
      </c>
      <c r="J623" s="456">
        <f t="shared" si="177"/>
        <v>27.73</v>
      </c>
      <c r="K623" s="457">
        <f t="shared" si="181"/>
        <v>11.16</v>
      </c>
      <c r="L623" s="434">
        <f t="shared" si="182"/>
        <v>51.4</v>
      </c>
      <c r="M623" s="458">
        <f t="shared" si="183"/>
        <v>0.0001</v>
      </c>
      <c r="N623" s="447" t="s">
        <v>265</v>
      </c>
      <c r="O623" s="245">
        <f t="shared" si="178"/>
        <v>7</v>
      </c>
    </row>
    <row r="624" spans="1:15" s="11" customFormat="1" ht="25.5">
      <c r="A624" s="341" t="s">
        <v>764</v>
      </c>
      <c r="B624" s="308" t="s">
        <v>674</v>
      </c>
      <c r="C624" s="459" t="s">
        <v>1399</v>
      </c>
      <c r="D624" s="455">
        <v>2</v>
      </c>
      <c r="E624" s="465">
        <v>67.22</v>
      </c>
      <c r="F624" s="465">
        <f t="shared" si="164"/>
        <v>134.44</v>
      </c>
      <c r="G624" s="465">
        <v>28.81</v>
      </c>
      <c r="H624" s="456">
        <f t="shared" si="179"/>
        <v>57.62</v>
      </c>
      <c r="I624" s="456">
        <f t="shared" si="180"/>
        <v>192.06</v>
      </c>
      <c r="J624" s="456">
        <f t="shared" si="177"/>
        <v>27.73</v>
      </c>
      <c r="K624" s="457">
        <f t="shared" si="181"/>
        <v>53.26</v>
      </c>
      <c r="L624" s="434">
        <f t="shared" si="182"/>
        <v>245.32</v>
      </c>
      <c r="M624" s="458">
        <f t="shared" si="183"/>
        <v>0.0002</v>
      </c>
      <c r="N624" s="447" t="s">
        <v>265</v>
      </c>
      <c r="O624" s="245">
        <f t="shared" si="178"/>
        <v>7</v>
      </c>
    </row>
    <row r="625" spans="1:15" s="11" customFormat="1" ht="25.5">
      <c r="A625" s="341" t="s">
        <v>677</v>
      </c>
      <c r="B625" s="308" t="s">
        <v>678</v>
      </c>
      <c r="C625" s="459" t="s">
        <v>1397</v>
      </c>
      <c r="D625" s="455">
        <v>2</v>
      </c>
      <c r="E625" s="465">
        <v>288.1</v>
      </c>
      <c r="F625" s="465">
        <f t="shared" si="164"/>
        <v>576.2</v>
      </c>
      <c r="G625" s="465">
        <v>768.27</v>
      </c>
      <c r="H625" s="456">
        <f t="shared" si="179"/>
        <v>1536.54</v>
      </c>
      <c r="I625" s="456">
        <f t="shared" si="180"/>
        <v>2112.74</v>
      </c>
      <c r="J625" s="456">
        <f t="shared" si="177"/>
        <v>27.73</v>
      </c>
      <c r="K625" s="457">
        <f t="shared" si="181"/>
        <v>585.86</v>
      </c>
      <c r="L625" s="434">
        <f t="shared" si="182"/>
        <v>2698.6</v>
      </c>
      <c r="M625" s="458">
        <f t="shared" si="183"/>
        <v>0.0027</v>
      </c>
      <c r="N625" s="447" t="s">
        <v>265</v>
      </c>
      <c r="O625" s="245">
        <f t="shared" si="178"/>
        <v>7</v>
      </c>
    </row>
    <row r="626" spans="1:15" s="11" customFormat="1" ht="14.25">
      <c r="A626" s="336" t="s">
        <v>1873</v>
      </c>
      <c r="B626" s="309" t="s">
        <v>1452</v>
      </c>
      <c r="C626" s="459"/>
      <c r="D626" s="471"/>
      <c r="E626" s="472"/>
      <c r="F626" s="472"/>
      <c r="G626" s="472"/>
      <c r="H626" s="472"/>
      <c r="I626" s="472"/>
      <c r="J626" s="472"/>
      <c r="K626" s="473"/>
      <c r="L626" s="473"/>
      <c r="M626" s="474"/>
      <c r="N626" s="447"/>
      <c r="O626" s="245">
        <f t="shared" si="178"/>
        <v>4</v>
      </c>
    </row>
    <row r="627" spans="1:15" s="11" customFormat="1" ht="14.25">
      <c r="A627" s="341" t="s">
        <v>624</v>
      </c>
      <c r="B627" s="308" t="s">
        <v>1451</v>
      </c>
      <c r="C627" s="459" t="s">
        <v>1399</v>
      </c>
      <c r="D627" s="455">
        <v>15</v>
      </c>
      <c r="E627" s="465">
        <v>6.84</v>
      </c>
      <c r="F627" s="465">
        <f t="shared" si="164"/>
        <v>102.6</v>
      </c>
      <c r="G627" s="465">
        <v>523.68</v>
      </c>
      <c r="H627" s="456">
        <f aca="true" t="shared" si="184" ref="H627:H638">ROUND(D627*G627,2)</f>
        <v>7855.2</v>
      </c>
      <c r="I627" s="456">
        <f aca="true" t="shared" si="185" ref="I627:I638">(F627+H627)</f>
        <v>7957.8</v>
      </c>
      <c r="J627" s="456">
        <f t="shared" si="177"/>
        <v>27.73</v>
      </c>
      <c r="K627" s="457">
        <f aca="true" t="shared" si="186" ref="K627:K638">ROUND(J627/100*I627,2)</f>
        <v>2206.7</v>
      </c>
      <c r="L627" s="434">
        <f aca="true" t="shared" si="187" ref="L627:L638">(I627+K627)</f>
        <v>10164.5</v>
      </c>
      <c r="M627" s="458">
        <f aca="true" t="shared" si="188" ref="M627:M638">L627/$C$654</f>
        <v>0.0102</v>
      </c>
      <c r="N627" s="447" t="s">
        <v>244</v>
      </c>
      <c r="O627" s="245">
        <f t="shared" si="178"/>
        <v>6</v>
      </c>
    </row>
    <row r="628" spans="1:15" s="11" customFormat="1" ht="14.25">
      <c r="A628" s="341" t="s">
        <v>625</v>
      </c>
      <c r="B628" s="365" t="s">
        <v>245</v>
      </c>
      <c r="C628" s="459" t="s">
        <v>1399</v>
      </c>
      <c r="D628" s="455">
        <v>15</v>
      </c>
      <c r="E628" s="465">
        <v>11.35</v>
      </c>
      <c r="F628" s="465">
        <f t="shared" si="164"/>
        <v>170.25</v>
      </c>
      <c r="G628" s="465">
        <v>148</v>
      </c>
      <c r="H628" s="456">
        <f t="shared" si="184"/>
        <v>2220</v>
      </c>
      <c r="I628" s="456">
        <f t="shared" si="185"/>
        <v>2390.25</v>
      </c>
      <c r="J628" s="456">
        <f t="shared" si="177"/>
        <v>27.73</v>
      </c>
      <c r="K628" s="457">
        <f t="shared" si="186"/>
        <v>662.82</v>
      </c>
      <c r="L628" s="434">
        <f t="shared" si="187"/>
        <v>3053.07</v>
      </c>
      <c r="M628" s="458">
        <f t="shared" si="188"/>
        <v>0.0031</v>
      </c>
      <c r="N628" s="447" t="s">
        <v>246</v>
      </c>
      <c r="O628" s="245">
        <f t="shared" si="178"/>
        <v>6</v>
      </c>
    </row>
    <row r="629" spans="1:15" s="11" customFormat="1" ht="14.25">
      <c r="A629" s="341" t="s">
        <v>626</v>
      </c>
      <c r="B629" s="308" t="s">
        <v>122</v>
      </c>
      <c r="C629" s="459" t="s">
        <v>1399</v>
      </c>
      <c r="D629" s="455">
        <v>32</v>
      </c>
      <c r="E629" s="465">
        <v>11.35</v>
      </c>
      <c r="F629" s="465">
        <f t="shared" si="164"/>
        <v>363.2</v>
      </c>
      <c r="G629" s="465">
        <v>128.99</v>
      </c>
      <c r="H629" s="456">
        <f t="shared" si="184"/>
        <v>4127.68</v>
      </c>
      <c r="I629" s="456">
        <f t="shared" si="185"/>
        <v>4490.88</v>
      </c>
      <c r="J629" s="456">
        <f t="shared" si="177"/>
        <v>27.73</v>
      </c>
      <c r="K629" s="457">
        <f t="shared" si="186"/>
        <v>1245.32</v>
      </c>
      <c r="L629" s="434">
        <f t="shared" si="187"/>
        <v>5736.2</v>
      </c>
      <c r="M629" s="458">
        <f t="shared" si="188"/>
        <v>0.0057</v>
      </c>
      <c r="N629" s="447" t="s">
        <v>247</v>
      </c>
      <c r="O629" s="245">
        <f t="shared" si="178"/>
        <v>6</v>
      </c>
    </row>
    <row r="630" spans="1:15" s="11" customFormat="1" ht="14.25">
      <c r="A630" s="341" t="s">
        <v>627</v>
      </c>
      <c r="B630" s="308" t="s">
        <v>123</v>
      </c>
      <c r="C630" s="459" t="s">
        <v>1399</v>
      </c>
      <c r="D630" s="455">
        <v>31</v>
      </c>
      <c r="E630" s="465">
        <v>11.35</v>
      </c>
      <c r="F630" s="465">
        <f t="shared" si="164"/>
        <v>351.85</v>
      </c>
      <c r="G630" s="465">
        <v>160</v>
      </c>
      <c r="H630" s="456">
        <f t="shared" si="184"/>
        <v>4960</v>
      </c>
      <c r="I630" s="456">
        <f t="shared" si="185"/>
        <v>5311.85</v>
      </c>
      <c r="J630" s="456">
        <f t="shared" si="177"/>
        <v>27.73</v>
      </c>
      <c r="K630" s="457">
        <f t="shared" si="186"/>
        <v>1472.98</v>
      </c>
      <c r="L630" s="434">
        <f t="shared" si="187"/>
        <v>6784.83</v>
      </c>
      <c r="M630" s="458">
        <f t="shared" si="188"/>
        <v>0.0068</v>
      </c>
      <c r="N630" s="447" t="s">
        <v>248</v>
      </c>
      <c r="O630" s="245">
        <f t="shared" si="178"/>
        <v>6</v>
      </c>
    </row>
    <row r="631" spans="1:15" s="11" customFormat="1" ht="14.25">
      <c r="A631" s="341" t="s">
        <v>628</v>
      </c>
      <c r="B631" s="308" t="s">
        <v>462</v>
      </c>
      <c r="C631" s="459" t="s">
        <v>1399</v>
      </c>
      <c r="D631" s="455">
        <v>100</v>
      </c>
      <c r="E631" s="465">
        <v>10</v>
      </c>
      <c r="F631" s="465">
        <f t="shared" si="164"/>
        <v>1000</v>
      </c>
      <c r="G631" s="465">
        <v>15</v>
      </c>
      <c r="H631" s="456">
        <f t="shared" si="184"/>
        <v>1500</v>
      </c>
      <c r="I631" s="456">
        <f t="shared" si="185"/>
        <v>2500</v>
      </c>
      <c r="J631" s="456">
        <f t="shared" si="177"/>
        <v>27.73</v>
      </c>
      <c r="K631" s="457">
        <f t="shared" si="186"/>
        <v>693.25</v>
      </c>
      <c r="L631" s="434">
        <f t="shared" si="187"/>
        <v>3193.25</v>
      </c>
      <c r="M631" s="458">
        <f t="shared" si="188"/>
        <v>0.0032</v>
      </c>
      <c r="N631" s="447" t="s">
        <v>252</v>
      </c>
      <c r="O631" s="245">
        <f t="shared" si="178"/>
        <v>6</v>
      </c>
    </row>
    <row r="632" spans="1:15" s="11" customFormat="1" ht="14.25">
      <c r="A632" s="341" t="s">
        <v>629</v>
      </c>
      <c r="B632" s="308" t="s">
        <v>463</v>
      </c>
      <c r="C632" s="459" t="s">
        <v>1399</v>
      </c>
      <c r="D632" s="455">
        <v>5</v>
      </c>
      <c r="E632" s="465">
        <v>17.78</v>
      </c>
      <c r="F632" s="465">
        <f t="shared" si="164"/>
        <v>88.9</v>
      </c>
      <c r="G632" s="465">
        <v>230.67</v>
      </c>
      <c r="H632" s="456">
        <f t="shared" si="184"/>
        <v>1153.35</v>
      </c>
      <c r="I632" s="456">
        <f t="shared" si="185"/>
        <v>1242.25</v>
      </c>
      <c r="J632" s="456">
        <f t="shared" si="177"/>
        <v>27.73</v>
      </c>
      <c r="K632" s="457">
        <f t="shared" si="186"/>
        <v>344.48</v>
      </c>
      <c r="L632" s="434">
        <f t="shared" si="187"/>
        <v>1586.73</v>
      </c>
      <c r="M632" s="458">
        <f t="shared" si="188"/>
        <v>0.0016</v>
      </c>
      <c r="N632" s="447" t="s">
        <v>249</v>
      </c>
      <c r="O632" s="245">
        <f t="shared" si="178"/>
        <v>6</v>
      </c>
    </row>
    <row r="633" spans="1:15" s="11" customFormat="1" ht="14.25">
      <c r="A633" s="341" t="s">
        <v>630</v>
      </c>
      <c r="B633" s="308" t="s">
        <v>1485</v>
      </c>
      <c r="C633" s="459" t="s">
        <v>1399</v>
      </c>
      <c r="D633" s="455">
        <v>5</v>
      </c>
      <c r="E633" s="465">
        <v>15</v>
      </c>
      <c r="F633" s="465">
        <f t="shared" si="164"/>
        <v>75</v>
      </c>
      <c r="G633" s="465">
        <v>380</v>
      </c>
      <c r="H633" s="456">
        <f t="shared" si="184"/>
        <v>1900</v>
      </c>
      <c r="I633" s="456">
        <f t="shared" si="185"/>
        <v>1975</v>
      </c>
      <c r="J633" s="456">
        <f t="shared" si="177"/>
        <v>27.73</v>
      </c>
      <c r="K633" s="457">
        <f t="shared" si="186"/>
        <v>547.67</v>
      </c>
      <c r="L633" s="434">
        <f t="shared" si="187"/>
        <v>2522.67</v>
      </c>
      <c r="M633" s="458">
        <f t="shared" si="188"/>
        <v>0.0025</v>
      </c>
      <c r="N633" s="447" t="s">
        <v>250</v>
      </c>
      <c r="O633" s="245">
        <f t="shared" si="178"/>
        <v>6</v>
      </c>
    </row>
    <row r="634" spans="1:15" s="11" customFormat="1" ht="14.25">
      <c r="A634" s="341" t="s">
        <v>631</v>
      </c>
      <c r="B634" s="308" t="s">
        <v>1385</v>
      </c>
      <c r="C634" s="459" t="s">
        <v>1398</v>
      </c>
      <c r="D634" s="455">
        <v>210</v>
      </c>
      <c r="E634" s="465">
        <v>1</v>
      </c>
      <c r="F634" s="465">
        <f t="shared" si="164"/>
        <v>210</v>
      </c>
      <c r="G634" s="465">
        <v>2</v>
      </c>
      <c r="H634" s="456">
        <f t="shared" si="184"/>
        <v>420</v>
      </c>
      <c r="I634" s="456">
        <f t="shared" si="185"/>
        <v>630</v>
      </c>
      <c r="J634" s="456">
        <f t="shared" si="177"/>
        <v>27.73</v>
      </c>
      <c r="K634" s="457">
        <f t="shared" si="186"/>
        <v>174.7</v>
      </c>
      <c r="L634" s="434">
        <f t="shared" si="187"/>
        <v>804.7</v>
      </c>
      <c r="M634" s="458">
        <f t="shared" si="188"/>
        <v>0.0008</v>
      </c>
      <c r="N634" s="447" t="s">
        <v>251</v>
      </c>
      <c r="O634" s="245">
        <f t="shared" si="178"/>
        <v>6</v>
      </c>
    </row>
    <row r="635" spans="1:15" s="11" customFormat="1" ht="38.25">
      <c r="A635" s="341" t="s">
        <v>632</v>
      </c>
      <c r="B635" s="308" t="s">
        <v>1486</v>
      </c>
      <c r="C635" s="459" t="s">
        <v>1398</v>
      </c>
      <c r="D635" s="455">
        <v>40</v>
      </c>
      <c r="E635" s="465">
        <v>34.22</v>
      </c>
      <c r="F635" s="465">
        <f t="shared" si="164"/>
        <v>1368.8</v>
      </c>
      <c r="G635" s="465">
        <v>123.98</v>
      </c>
      <c r="H635" s="456">
        <f t="shared" si="184"/>
        <v>4959.2</v>
      </c>
      <c r="I635" s="456">
        <f t="shared" si="185"/>
        <v>6328</v>
      </c>
      <c r="J635" s="456">
        <f t="shared" si="177"/>
        <v>27.73</v>
      </c>
      <c r="K635" s="457">
        <f t="shared" si="186"/>
        <v>1754.75</v>
      </c>
      <c r="L635" s="434">
        <f t="shared" si="187"/>
        <v>8082.75</v>
      </c>
      <c r="M635" s="458">
        <f t="shared" si="188"/>
        <v>0.0081</v>
      </c>
      <c r="N635" s="447" t="s">
        <v>265</v>
      </c>
      <c r="O635" s="245">
        <f t="shared" si="178"/>
        <v>6</v>
      </c>
    </row>
    <row r="636" spans="1:15" s="11" customFormat="1" ht="25.5">
      <c r="A636" s="341" t="s">
        <v>633</v>
      </c>
      <c r="B636" s="308" t="s">
        <v>1886</v>
      </c>
      <c r="C636" s="459" t="s">
        <v>1447</v>
      </c>
      <c r="D636" s="455">
        <v>12</v>
      </c>
      <c r="E636" s="465">
        <v>22.81</v>
      </c>
      <c r="F636" s="465">
        <f>ROUND(D636*E636,2)</f>
        <v>273.72</v>
      </c>
      <c r="G636" s="465">
        <v>138.88</v>
      </c>
      <c r="H636" s="456">
        <f t="shared" si="184"/>
        <v>1666.56</v>
      </c>
      <c r="I636" s="456">
        <f t="shared" si="185"/>
        <v>1940.28</v>
      </c>
      <c r="J636" s="456">
        <f>$J$11</f>
        <v>27.73</v>
      </c>
      <c r="K636" s="457">
        <f t="shared" si="186"/>
        <v>538.04</v>
      </c>
      <c r="L636" s="434">
        <f t="shared" si="187"/>
        <v>2478.32</v>
      </c>
      <c r="M636" s="458">
        <f t="shared" si="188"/>
        <v>0.0025</v>
      </c>
      <c r="N636" s="447" t="s">
        <v>265</v>
      </c>
      <c r="O636" s="245">
        <f t="shared" si="178"/>
        <v>7</v>
      </c>
    </row>
    <row r="637" spans="1:15" s="11" customFormat="1" ht="16.5" customHeight="1">
      <c r="A637" s="341" t="s">
        <v>634</v>
      </c>
      <c r="B637" s="521" t="s">
        <v>466</v>
      </c>
      <c r="C637" s="459" t="s">
        <v>1414</v>
      </c>
      <c r="D637" s="455">
        <v>2</v>
      </c>
      <c r="E637" s="465">
        <v>318.44</v>
      </c>
      <c r="F637" s="465">
        <f>ROUND(D637*E637,2)</f>
        <v>636.88</v>
      </c>
      <c r="G637" s="465">
        <v>5961.41</v>
      </c>
      <c r="H637" s="456">
        <f t="shared" si="184"/>
        <v>11922.82</v>
      </c>
      <c r="I637" s="456">
        <f t="shared" si="185"/>
        <v>12559.7</v>
      </c>
      <c r="J637" s="456">
        <f>$J$11</f>
        <v>27.73</v>
      </c>
      <c r="K637" s="457">
        <f t="shared" si="186"/>
        <v>3482.8</v>
      </c>
      <c r="L637" s="434">
        <f t="shared" si="187"/>
        <v>16042.5</v>
      </c>
      <c r="M637" s="458">
        <f t="shared" si="188"/>
        <v>0.0161</v>
      </c>
      <c r="N637" s="447" t="s">
        <v>265</v>
      </c>
      <c r="O637" s="245">
        <f t="shared" si="178"/>
        <v>7</v>
      </c>
    </row>
    <row r="638" spans="1:15" s="11" customFormat="1" ht="16.5" customHeight="1">
      <c r="A638" s="341" t="s">
        <v>465</v>
      </c>
      <c r="B638" s="521" t="s">
        <v>467</v>
      </c>
      <c r="C638" s="459" t="s">
        <v>1414</v>
      </c>
      <c r="D638" s="455">
        <v>2</v>
      </c>
      <c r="E638" s="465">
        <v>244.95</v>
      </c>
      <c r="F638" s="465">
        <f>ROUND(D638*E638,2)</f>
        <v>489.9</v>
      </c>
      <c r="G638" s="465">
        <v>1313.85</v>
      </c>
      <c r="H638" s="456">
        <f t="shared" si="184"/>
        <v>2627.7</v>
      </c>
      <c r="I638" s="456">
        <f t="shared" si="185"/>
        <v>3117.6</v>
      </c>
      <c r="J638" s="456">
        <f>$J$11</f>
        <v>27.73</v>
      </c>
      <c r="K638" s="457">
        <f t="shared" si="186"/>
        <v>864.51</v>
      </c>
      <c r="L638" s="434">
        <f t="shared" si="187"/>
        <v>3982.11</v>
      </c>
      <c r="M638" s="458">
        <f t="shared" si="188"/>
        <v>0.004</v>
      </c>
      <c r="N638" s="447" t="s">
        <v>265</v>
      </c>
      <c r="O638" s="245">
        <f t="shared" si="178"/>
        <v>7</v>
      </c>
    </row>
    <row r="639" spans="1:15" s="11" customFormat="1" ht="14.25">
      <c r="A639" s="336" t="s">
        <v>670</v>
      </c>
      <c r="B639" s="309" t="s">
        <v>58</v>
      </c>
      <c r="C639" s="459"/>
      <c r="D639" s="471"/>
      <c r="E639" s="472"/>
      <c r="F639" s="472"/>
      <c r="G639" s="472"/>
      <c r="H639" s="456"/>
      <c r="I639" s="456"/>
      <c r="J639" s="456"/>
      <c r="K639" s="457"/>
      <c r="L639" s="434"/>
      <c r="M639" s="458"/>
      <c r="N639" s="447"/>
      <c r="O639" s="245">
        <f t="shared" si="178"/>
        <v>4</v>
      </c>
    </row>
    <row r="640" spans="1:15" s="19" customFormat="1" ht="14.25">
      <c r="A640" s="341" t="s">
        <v>671</v>
      </c>
      <c r="B640" s="308" t="s">
        <v>213</v>
      </c>
      <c r="C640" s="455" t="s">
        <v>59</v>
      </c>
      <c r="D640" s="473">
        <v>5</v>
      </c>
      <c r="E640" s="465">
        <v>20.29</v>
      </c>
      <c r="F640" s="465">
        <f aca="true" t="shared" si="189" ref="F640:F648">ROUND(D640*E640,2)</f>
        <v>101.45</v>
      </c>
      <c r="G640" s="465">
        <v>15.67</v>
      </c>
      <c r="H640" s="456">
        <f>ROUND(D640*G640,2)</f>
        <v>78.35</v>
      </c>
      <c r="I640" s="456">
        <f>(F640+H640)</f>
        <v>179.8</v>
      </c>
      <c r="J640" s="456">
        <f>$J$11</f>
        <v>27.73</v>
      </c>
      <c r="K640" s="457">
        <f>ROUND(J640/100*I640,2)</f>
        <v>49.86</v>
      </c>
      <c r="L640" s="434">
        <f>(I640+K640)</f>
        <v>229.66</v>
      </c>
      <c r="M640" s="458">
        <f>L640/$C$654</f>
        <v>0.0002</v>
      </c>
      <c r="N640" s="447" t="s">
        <v>212</v>
      </c>
      <c r="O640" s="245">
        <f t="shared" si="178"/>
        <v>6</v>
      </c>
    </row>
    <row r="641" spans="1:15" s="19" customFormat="1" ht="14.25">
      <c r="A641" s="341" t="s">
        <v>672</v>
      </c>
      <c r="B641" s="308" t="s">
        <v>60</v>
      </c>
      <c r="C641" s="455" t="s">
        <v>61</v>
      </c>
      <c r="D641" s="473">
        <v>3</v>
      </c>
      <c r="E641" s="465">
        <v>14.22</v>
      </c>
      <c r="F641" s="465">
        <f t="shared" si="189"/>
        <v>42.66</v>
      </c>
      <c r="G641" s="465">
        <v>57.45</v>
      </c>
      <c r="H641" s="456">
        <f>ROUND(D641*G641,2)</f>
        <v>172.35</v>
      </c>
      <c r="I641" s="456">
        <f>(F641+H641)</f>
        <v>215.01</v>
      </c>
      <c r="J641" s="456">
        <f>$J$11</f>
        <v>27.73</v>
      </c>
      <c r="K641" s="457">
        <f>ROUND(J641/100*I641,2)</f>
        <v>59.62</v>
      </c>
      <c r="L641" s="434">
        <f>(I641+K641)</f>
        <v>274.63</v>
      </c>
      <c r="M641" s="458">
        <f>L641/$C$654</f>
        <v>0.0003</v>
      </c>
      <c r="N641" s="447" t="s">
        <v>211</v>
      </c>
      <c r="O641" s="245">
        <f t="shared" si="178"/>
        <v>6</v>
      </c>
    </row>
    <row r="642" spans="1:15" s="19" customFormat="1" ht="14.25">
      <c r="A642" s="341" t="s">
        <v>64</v>
      </c>
      <c r="B642" s="308" t="s">
        <v>62</v>
      </c>
      <c r="C642" s="455" t="s">
        <v>63</v>
      </c>
      <c r="D642" s="473">
        <v>2</v>
      </c>
      <c r="E642" s="465">
        <v>10.23</v>
      </c>
      <c r="F642" s="465">
        <f t="shared" si="189"/>
        <v>20.46</v>
      </c>
      <c r="G642" s="465">
        <v>108</v>
      </c>
      <c r="H642" s="456">
        <f>ROUND(D642*G642,2)</f>
        <v>216</v>
      </c>
      <c r="I642" s="456">
        <f>(F642+H642)</f>
        <v>236.46</v>
      </c>
      <c r="J642" s="456">
        <f>$J$11</f>
        <v>27.73</v>
      </c>
      <c r="K642" s="457">
        <f>ROUND(J642/100*I642,2)</f>
        <v>65.57</v>
      </c>
      <c r="L642" s="434">
        <f>(I642+K642)</f>
        <v>302.03</v>
      </c>
      <c r="M642" s="458">
        <f>L642/$C$654</f>
        <v>0.0003</v>
      </c>
      <c r="N642" s="447" t="s">
        <v>210</v>
      </c>
      <c r="O642" s="245">
        <f t="shared" si="178"/>
        <v>6</v>
      </c>
    </row>
    <row r="643" spans="1:15" s="8" customFormat="1" ht="14.25">
      <c r="A643" s="334">
        <v>21</v>
      </c>
      <c r="B643" s="45" t="s">
        <v>67</v>
      </c>
      <c r="C643" s="335"/>
      <c r="D643" s="391"/>
      <c r="E643" s="410"/>
      <c r="F643" s="410"/>
      <c r="G643" s="410"/>
      <c r="H643" s="410"/>
      <c r="I643" s="410"/>
      <c r="J643" s="410"/>
      <c r="K643" s="391"/>
      <c r="L643" s="391"/>
      <c r="M643" s="398"/>
      <c r="N643" s="355"/>
      <c r="O643" s="245">
        <f t="shared" si="178"/>
        <v>2</v>
      </c>
    </row>
    <row r="644" spans="1:15" s="363" customFormat="1" ht="12.75">
      <c r="A644" s="380" t="s">
        <v>635</v>
      </c>
      <c r="B644" s="381" t="s">
        <v>154</v>
      </c>
      <c r="C644" s="375" t="s">
        <v>71</v>
      </c>
      <c r="D644" s="466">
        <v>255</v>
      </c>
      <c r="E644" s="460">
        <v>62.02</v>
      </c>
      <c r="F644" s="460">
        <f t="shared" si="189"/>
        <v>15815.1</v>
      </c>
      <c r="G644" s="460">
        <v>0</v>
      </c>
      <c r="H644" s="456">
        <f>ROUND(D644*G644,2)</f>
        <v>0</v>
      </c>
      <c r="I644" s="456">
        <f>(F644+H644)</f>
        <v>15815.1</v>
      </c>
      <c r="J644" s="456">
        <f>$J$11</f>
        <v>27.73</v>
      </c>
      <c r="K644" s="457">
        <f>ROUND(J644/100*I644,2)</f>
        <v>4385.53</v>
      </c>
      <c r="L644" s="434">
        <f>(I644+K644)</f>
        <v>20200.63</v>
      </c>
      <c r="M644" s="458">
        <f>L644/$C$654</f>
        <v>0.0202</v>
      </c>
      <c r="N644" s="373" t="s">
        <v>155</v>
      </c>
      <c r="O644" s="358">
        <f t="shared" si="178"/>
        <v>4</v>
      </c>
    </row>
    <row r="645" spans="1:15" s="363" customFormat="1" ht="12.75">
      <c r="A645" s="380" t="s">
        <v>636</v>
      </c>
      <c r="B645" s="381" t="s">
        <v>156</v>
      </c>
      <c r="C645" s="375" t="s">
        <v>71</v>
      </c>
      <c r="D645" s="466">
        <v>1400</v>
      </c>
      <c r="E645" s="460">
        <v>26.54</v>
      </c>
      <c r="F645" s="460">
        <f t="shared" si="189"/>
        <v>37156</v>
      </c>
      <c r="G645" s="460">
        <v>0</v>
      </c>
      <c r="H645" s="456">
        <f>ROUND(D645*G645,2)</f>
        <v>0</v>
      </c>
      <c r="I645" s="456">
        <f>(F645+H645)</f>
        <v>37156</v>
      </c>
      <c r="J645" s="456">
        <f>$J$11</f>
        <v>27.73</v>
      </c>
      <c r="K645" s="457">
        <f>ROUND(J645/100*I645,2)</f>
        <v>10303.36</v>
      </c>
      <c r="L645" s="434">
        <f>(I645+K645)</f>
        <v>47459.36</v>
      </c>
      <c r="M645" s="458">
        <f>L645/$C$654</f>
        <v>0.0475</v>
      </c>
      <c r="N645" s="373" t="s">
        <v>157</v>
      </c>
      <c r="O645" s="358">
        <f t="shared" si="178"/>
        <v>4</v>
      </c>
    </row>
    <row r="646" spans="1:20" s="364" customFormat="1" ht="12.75">
      <c r="A646" s="359" t="s">
        <v>424</v>
      </c>
      <c r="B646" s="360" t="s">
        <v>1381</v>
      </c>
      <c r="C646" s="361"/>
      <c r="D646" s="392"/>
      <c r="E646" s="414"/>
      <c r="F646" s="414"/>
      <c r="G646" s="414"/>
      <c r="H646" s="414"/>
      <c r="I646" s="414"/>
      <c r="J646" s="414"/>
      <c r="K646" s="392"/>
      <c r="L646" s="392"/>
      <c r="M646" s="398"/>
      <c r="N646" s="362"/>
      <c r="O646" s="358">
        <f t="shared" si="178"/>
        <v>2</v>
      </c>
      <c r="P646" s="363"/>
      <c r="R646" s="363"/>
      <c r="T646" s="363"/>
    </row>
    <row r="647" spans="1:15" s="363" customFormat="1" ht="12.75">
      <c r="A647" s="380" t="s">
        <v>68</v>
      </c>
      <c r="B647" s="381" t="s">
        <v>546</v>
      </c>
      <c r="C647" s="464" t="s">
        <v>1397</v>
      </c>
      <c r="D647" s="503">
        <v>3000</v>
      </c>
      <c r="E647" s="504">
        <v>0.94</v>
      </c>
      <c r="F647" s="504">
        <f t="shared" si="189"/>
        <v>2820</v>
      </c>
      <c r="G647" s="504">
        <v>0.15</v>
      </c>
      <c r="H647" s="456">
        <f>ROUND(D647*G647,2)</f>
        <v>450</v>
      </c>
      <c r="I647" s="456">
        <f>(F647+H647)</f>
        <v>3270</v>
      </c>
      <c r="J647" s="456">
        <f>$J$11</f>
        <v>27.73</v>
      </c>
      <c r="K647" s="457">
        <f>ROUND(J647/100*I647,2)</f>
        <v>906.77</v>
      </c>
      <c r="L647" s="434">
        <f>(I647+K647)</f>
        <v>4176.77</v>
      </c>
      <c r="M647" s="458">
        <f>L647/$C$654</f>
        <v>0.0042</v>
      </c>
      <c r="N647" s="373" t="s">
        <v>158</v>
      </c>
      <c r="O647" s="358">
        <f>LEN(A647)</f>
        <v>4</v>
      </c>
    </row>
    <row r="648" spans="1:15" s="363" customFormat="1" ht="12.75">
      <c r="A648" s="505" t="s">
        <v>69</v>
      </c>
      <c r="B648" s="382" t="s">
        <v>717</v>
      </c>
      <c r="C648" s="506" t="s">
        <v>1397</v>
      </c>
      <c r="D648" s="507">
        <v>30</v>
      </c>
      <c r="E648" s="508">
        <v>62.02</v>
      </c>
      <c r="F648" s="508">
        <f t="shared" si="189"/>
        <v>1860.6</v>
      </c>
      <c r="G648" s="508">
        <v>10</v>
      </c>
      <c r="H648" s="517">
        <f>ROUND(D648*G648,2)</f>
        <v>300</v>
      </c>
      <c r="I648" s="517">
        <f>(F648+H648)</f>
        <v>2160.6</v>
      </c>
      <c r="J648" s="517">
        <f>$J$11</f>
        <v>27.73</v>
      </c>
      <c r="K648" s="518">
        <f>ROUND(J648/100*I648,2)</f>
        <v>599.13</v>
      </c>
      <c r="L648" s="519">
        <f>(I648+K648)</f>
        <v>2759.73</v>
      </c>
      <c r="M648" s="520">
        <f>L648/$C$654</f>
        <v>0.0028</v>
      </c>
      <c r="N648" s="383" t="s">
        <v>135</v>
      </c>
      <c r="O648" s="358">
        <f>LEN(A648)</f>
        <v>4</v>
      </c>
    </row>
    <row r="649" spans="1:15" s="8" customFormat="1" ht="12.75" customHeight="1">
      <c r="A649" s="339"/>
      <c r="B649" s="213"/>
      <c r="C649" s="214"/>
      <c r="D649" s="388"/>
      <c r="E649" s="415"/>
      <c r="F649" s="425">
        <f>SUM(F13:F648)</f>
        <v>206032.41</v>
      </c>
      <c r="G649" s="427"/>
      <c r="H649" s="430">
        <f aca="true" t="shared" si="190" ref="H649:M649">SUM(H13:H648)</f>
        <v>576248.5</v>
      </c>
      <c r="I649" s="430">
        <f t="shared" si="190"/>
        <v>782280.91</v>
      </c>
      <c r="J649" s="430">
        <f t="shared" si="190"/>
        <v>16430.46</v>
      </c>
      <c r="K649" s="436">
        <f t="shared" si="190"/>
        <v>216207.4</v>
      </c>
      <c r="L649" s="357">
        <f t="shared" si="190"/>
        <v>998488.31</v>
      </c>
      <c r="M649" s="509">
        <f t="shared" si="190"/>
        <v>1</v>
      </c>
      <c r="N649" s="450"/>
      <c r="O649" s="245">
        <f aca="true" t="shared" si="191" ref="O649:O654">LEN(A649)</f>
        <v>0</v>
      </c>
    </row>
    <row r="650" spans="1:15" s="8" customFormat="1" ht="15" customHeight="1">
      <c r="A650" s="332"/>
      <c r="B650" s="337" t="s">
        <v>832</v>
      </c>
      <c r="C650" s="699">
        <f>SUMIF(O12:O660,"&gt;2",F12:F660)</f>
        <v>206032.41</v>
      </c>
      <c r="D650" s="700"/>
      <c r="E650" s="415"/>
      <c r="F650" s="426"/>
      <c r="G650" s="428"/>
      <c r="H650" s="428"/>
      <c r="I650" s="428"/>
      <c r="J650" s="428"/>
      <c r="K650" s="437"/>
      <c r="L650" s="437"/>
      <c r="M650" s="399"/>
      <c r="N650" s="450"/>
      <c r="O650" s="245">
        <f t="shared" si="191"/>
        <v>0</v>
      </c>
    </row>
    <row r="651" spans="1:15" s="8" customFormat="1" ht="15" customHeight="1">
      <c r="A651" s="332"/>
      <c r="B651" s="252" t="s">
        <v>834</v>
      </c>
      <c r="C651" s="618">
        <f>SUMIF(O12:O660,"&gt;2",H12:H660)</f>
        <v>576248.5</v>
      </c>
      <c r="D651" s="701"/>
      <c r="E651" s="415"/>
      <c r="F651" s="426"/>
      <c r="G651" s="426"/>
      <c r="H651" s="431"/>
      <c r="I651" s="421"/>
      <c r="J651" s="421"/>
      <c r="K651" s="438"/>
      <c r="L651" s="438"/>
      <c r="M651" s="400"/>
      <c r="N651" s="450"/>
      <c r="O651" s="245">
        <f t="shared" si="191"/>
        <v>0</v>
      </c>
    </row>
    <row r="652" spans="1:15" s="8" customFormat="1" ht="15" customHeight="1">
      <c r="A652" s="332"/>
      <c r="B652" s="252" t="s">
        <v>840</v>
      </c>
      <c r="C652" s="618">
        <f>SUMIF(O12:O660,"&gt;2",I12:I660)</f>
        <v>782280.91</v>
      </c>
      <c r="D652" s="701"/>
      <c r="E652" s="416" t="s">
        <v>506</v>
      </c>
      <c r="F652" s="421"/>
      <c r="G652" s="421"/>
      <c r="H652" s="418"/>
      <c r="I652" s="418"/>
      <c r="J652" s="418"/>
      <c r="K652" s="262"/>
      <c r="L652" s="443"/>
      <c r="M652" s="401"/>
      <c r="N652" s="450"/>
      <c r="O652" s="245">
        <f t="shared" si="191"/>
        <v>0</v>
      </c>
    </row>
    <row r="653" spans="1:15" s="8" customFormat="1" ht="15" customHeight="1">
      <c r="A653" s="332"/>
      <c r="B653" s="252" t="s">
        <v>841</v>
      </c>
      <c r="C653" s="618">
        <f>SUMIF(O12:O660,"&gt;2",K12:K660)</f>
        <v>216207.4</v>
      </c>
      <c r="D653" s="701"/>
      <c r="E653" s="415"/>
      <c r="F653" s="421"/>
      <c r="G653" s="421"/>
      <c r="H653" s="418"/>
      <c r="I653" s="418"/>
      <c r="J653" s="418"/>
      <c r="K653" s="262"/>
      <c r="L653" s="264"/>
      <c r="M653" s="401"/>
      <c r="N653" s="450"/>
      <c r="O653" s="245">
        <f t="shared" si="191"/>
        <v>0</v>
      </c>
    </row>
    <row r="654" spans="1:15" s="8" customFormat="1" ht="15" customHeight="1">
      <c r="A654" s="332"/>
      <c r="B654" s="338" t="s">
        <v>842</v>
      </c>
      <c r="C654" s="689">
        <f>SUMIF(O12:O660,"&gt;2",L12:L660)</f>
        <v>998488.31</v>
      </c>
      <c r="D654" s="690"/>
      <c r="E654" s="417" t="s">
        <v>506</v>
      </c>
      <c r="F654" s="421"/>
      <c r="G654" s="421"/>
      <c r="H654" s="418"/>
      <c r="I654" s="433"/>
      <c r="J654" s="418"/>
      <c r="K654" s="262"/>
      <c r="L654" s="264"/>
      <c r="M654" s="401"/>
      <c r="N654" s="450"/>
      <c r="O654" s="245">
        <f t="shared" si="191"/>
        <v>0</v>
      </c>
    </row>
    <row r="655" spans="1:15" s="8" customFormat="1" ht="12.75" customHeight="1">
      <c r="A655" s="339"/>
      <c r="B655" s="213"/>
      <c r="C655" s="214"/>
      <c r="D655" s="388"/>
      <c r="E655" s="418"/>
      <c r="F655" s="421"/>
      <c r="G655" s="421"/>
      <c r="H655" s="418"/>
      <c r="I655" s="418"/>
      <c r="J655" s="418"/>
      <c r="K655" s="262"/>
      <c r="L655" s="264"/>
      <c r="M655" s="401"/>
      <c r="N655" s="450"/>
      <c r="O655" s="11"/>
    </row>
    <row r="656" spans="1:15" s="226" customFormat="1" ht="12.75" customHeight="1">
      <c r="A656" s="148" t="s">
        <v>817</v>
      </c>
      <c r="B656" s="149"/>
      <c r="C656" s="150"/>
      <c r="D656" s="393"/>
      <c r="E656" s="419"/>
      <c r="F656" s="421"/>
      <c r="G656" s="421"/>
      <c r="H656" s="418"/>
      <c r="I656" s="401"/>
      <c r="J656" s="418"/>
      <c r="K656" s="262"/>
      <c r="L656" s="401"/>
      <c r="M656" s="401"/>
      <c r="N656" s="451"/>
      <c r="O656" s="274"/>
    </row>
    <row r="657" spans="1:15" s="231" customFormat="1" ht="12.75" customHeight="1">
      <c r="A657" s="152" t="s">
        <v>818</v>
      </c>
      <c r="B657" s="153"/>
      <c r="C657" s="154" t="s">
        <v>819</v>
      </c>
      <c r="D657" s="394"/>
      <c r="E657" s="420"/>
      <c r="F657" s="421"/>
      <c r="G657" s="421"/>
      <c r="H657" s="418"/>
      <c r="I657" s="418"/>
      <c r="J657" s="418"/>
      <c r="K657" s="262"/>
      <c r="L657" s="262"/>
      <c r="M657" s="401"/>
      <c r="N657" s="452"/>
      <c r="O657" s="18"/>
    </row>
    <row r="658" spans="1:15" s="8" customFormat="1" ht="18.75" customHeight="1">
      <c r="A658" s="691" t="s">
        <v>820</v>
      </c>
      <c r="B658" s="692"/>
      <c r="C658" s="693">
        <v>97108</v>
      </c>
      <c r="D658" s="694"/>
      <c r="E658" s="418"/>
      <c r="F658" s="418"/>
      <c r="G658" s="418"/>
      <c r="H658" s="418"/>
      <c r="I658" s="418"/>
      <c r="J658" s="418"/>
      <c r="K658" s="262"/>
      <c r="L658" s="262"/>
      <c r="M658" s="401"/>
      <c r="N658" s="450"/>
      <c r="O658" s="11"/>
    </row>
    <row r="659" spans="1:15" s="231" customFormat="1" ht="12.75" customHeight="1">
      <c r="A659" s="160" t="s">
        <v>821</v>
      </c>
      <c r="B659" s="161"/>
      <c r="C659" s="162"/>
      <c r="D659" s="394"/>
      <c r="E659" s="421"/>
      <c r="F659" s="421"/>
      <c r="G659" s="421"/>
      <c r="H659" s="418"/>
      <c r="I659" s="418"/>
      <c r="J659" s="418"/>
      <c r="K659" s="262"/>
      <c r="L659" s="262"/>
      <c r="M659" s="401"/>
      <c r="N659" s="452"/>
      <c r="O659" s="18"/>
    </row>
    <row r="660" spans="1:15" s="8" customFormat="1" ht="22.5" customHeight="1">
      <c r="A660" s="163"/>
      <c r="B660" s="164"/>
      <c r="C660" s="165"/>
      <c r="D660" s="395"/>
      <c r="E660" s="422"/>
      <c r="F660" s="422"/>
      <c r="G660" s="429"/>
      <c r="H660" s="432"/>
      <c r="I660" s="432"/>
      <c r="J660" s="432"/>
      <c r="K660" s="273"/>
      <c r="L660" s="273"/>
      <c r="M660" s="402"/>
      <c r="N660" s="453"/>
      <c r="O660" s="11"/>
    </row>
    <row r="663" ht="12.75">
      <c r="B663" s="404"/>
    </row>
    <row r="664" ht="12.75">
      <c r="C664" s="340"/>
    </row>
    <row r="666" ht="12.75">
      <c r="D666" s="397"/>
    </row>
  </sheetData>
  <sheetProtection/>
  <mergeCells count="25">
    <mergeCell ref="A10:A11"/>
    <mergeCell ref="B10:B11"/>
    <mergeCell ref="C10:C11"/>
    <mergeCell ref="D10:D11"/>
    <mergeCell ref="E10:E11"/>
    <mergeCell ref="H10:H11"/>
    <mergeCell ref="G10:G11"/>
    <mergeCell ref="L1:N1"/>
    <mergeCell ref="L2:N3"/>
    <mergeCell ref="M4:N4"/>
    <mergeCell ref="K2:K3"/>
    <mergeCell ref="I10:I11"/>
    <mergeCell ref="K10:K11"/>
    <mergeCell ref="L10:L11"/>
    <mergeCell ref="M6:N6"/>
    <mergeCell ref="C654:D654"/>
    <mergeCell ref="A658:B658"/>
    <mergeCell ref="C658:D658"/>
    <mergeCell ref="M10:M11"/>
    <mergeCell ref="N10:N11"/>
    <mergeCell ref="C650:D650"/>
    <mergeCell ref="C651:D651"/>
    <mergeCell ref="C652:D652"/>
    <mergeCell ref="C653:D653"/>
    <mergeCell ref="F10:F11"/>
  </mergeCells>
  <printOptions horizontalCentered="1"/>
  <pageMargins left="0" right="0" top="0.7874015748031497" bottom="0.7874015748031497" header="0.31496062992125984" footer="0.31496062992125984"/>
  <pageSetup firstPageNumber="165" useFirstPageNumber="1" fitToHeight="8" fitToWidth="1" horizontalDpi="600" verticalDpi="600" orientation="portrait" paperSize="9" scale="37" r:id="rId3"/>
  <headerFooter>
    <oddFooter>&amp;C&amp;P</oddFooter>
  </headerFooter>
  <ignoredErrors>
    <ignoredError sqref="A646"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Engª Dagmara Rocha</dc:creator>
  <cp:keywords/>
  <dc:description/>
  <cp:lastModifiedBy>Sergio Niskier</cp:lastModifiedBy>
  <cp:lastPrinted>2019-02-08T19:27:13Z</cp:lastPrinted>
  <dcterms:created xsi:type="dcterms:W3CDTF">2007-12-10T18:32:10Z</dcterms:created>
  <dcterms:modified xsi:type="dcterms:W3CDTF">2019-02-08T19:27:21Z</dcterms:modified>
  <cp:category/>
  <cp:version/>
  <cp:contentType/>
  <cp:contentStatus/>
</cp:coreProperties>
</file>